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/>
  <mc:AlternateContent xmlns:mc="http://schemas.openxmlformats.org/markup-compatibility/2006">
    <mc:Choice Requires="x15">
      <x15ac:absPath xmlns:x15ac="http://schemas.microsoft.com/office/spreadsheetml/2010/11/ac" url="C:\BBDH\"/>
    </mc:Choice>
  </mc:AlternateContent>
  <bookViews>
    <workbookView xWindow="0" yWindow="465" windowWidth="25605" windowHeight="14520" tabRatio="646"/>
  </bookViews>
  <sheets>
    <sheet name="Rec y Obligaciones" sheetId="2" r:id="rId1"/>
    <sheet name="Fin Gob Fed " sheetId="16" r:id="rId2"/>
    <sheet name="Captación banca" sheetId="17" r:id="rId3"/>
    <sheet name="Fin 1979-1982" sheetId="8" r:id="rId4"/>
    <sheet name="Reservas Int" sheetId="3" r:id="rId5"/>
    <sheet name="Redescuentos" sheetId="15" r:id="rId6"/>
    <sheet name="Inf-Oferta" sheetId="13" r:id="rId7"/>
  </sheets>
  <externalReferences>
    <externalReference r:id="rId8"/>
    <externalReference r:id="rId9"/>
    <externalReference r:id="rId10"/>
    <externalReference r:id="rId11"/>
    <externalReference r:id="rId12"/>
    <externalReference r:id="rId13"/>
    <externalReference r:id="rId14"/>
    <externalReference r:id="rId15"/>
    <externalReference r:id="rId16"/>
    <externalReference r:id="rId17"/>
    <externalReference r:id="rId18"/>
  </externalReferences>
  <definedNames>
    <definedName name="\A" localSheetId="5">#REF!</definedName>
    <definedName name="\A">#REF!</definedName>
    <definedName name="\g" localSheetId="5">#REF!</definedName>
    <definedName name="\g">#REF!</definedName>
    <definedName name="\S" localSheetId="5">#REF!</definedName>
    <definedName name="\S">#REF!</definedName>
    <definedName name="__123Graph_A" localSheetId="5" hidden="1">#REF!</definedName>
    <definedName name="__123Graph_A" hidden="1">#REF!</definedName>
    <definedName name="__123Graph_AIMPORTS" localSheetId="5" hidden="1">'[1]CA input'!#REF!</definedName>
    <definedName name="__123Graph_AIMPORTS" hidden="1">'[1]CA input'!#REF!</definedName>
    <definedName name="__123Graph_B" localSheetId="5" hidden="1">[2]TOC!#REF!</definedName>
    <definedName name="__123Graph_B" hidden="1">[2]TOC!#REF!</definedName>
    <definedName name="__123Graph_BIMPORTS" localSheetId="5" hidden="1">'[1]CA input'!#REF!</definedName>
    <definedName name="__123Graph_BIMPORTS" hidden="1">'[1]CA input'!#REF!</definedName>
    <definedName name="__123Graph_C" localSheetId="5" hidden="1">[2]TOC!#REF!</definedName>
    <definedName name="__123Graph_C" hidden="1">[2]TOC!#REF!</definedName>
    <definedName name="__123Graph_CIMPORTS" localSheetId="5" hidden="1">#REF!</definedName>
    <definedName name="__123Graph_CIMPORTS" hidden="1">#REF!</definedName>
    <definedName name="__123Graph_D" localSheetId="5" hidden="1">[2]TOC!#REF!</definedName>
    <definedName name="__123Graph_D" hidden="1">[2]TOC!#REF!</definedName>
    <definedName name="__123Graph_E" localSheetId="5" hidden="1">[2]TOC!#REF!</definedName>
    <definedName name="__123Graph_E" hidden="1">[2]TOC!#REF!</definedName>
    <definedName name="__123Graph_F" localSheetId="5" hidden="1">[2]TOC!#REF!</definedName>
    <definedName name="__123Graph_F" hidden="1">[2]TOC!#REF!</definedName>
    <definedName name="__123Graph_X" localSheetId="5" hidden="1">#REF!</definedName>
    <definedName name="__123Graph_X" hidden="1">#REF!</definedName>
    <definedName name="__123Graph_XIMPORTS" localSheetId="5" hidden="1">'[1]CA input'!#REF!</definedName>
    <definedName name="__123Graph_XIMPORTS" hidden="1">'[1]CA input'!#REF!</definedName>
    <definedName name="_1__123Graph_AFIG_D" localSheetId="5" hidden="1">#REF!</definedName>
    <definedName name="_1__123Graph_AFIG_D" hidden="1">#REF!</definedName>
    <definedName name="_124Graph_A" localSheetId="5" hidden="1">#REF!</definedName>
    <definedName name="_124Graph_A" hidden="1">#REF!</definedName>
    <definedName name="_124Graph_H" localSheetId="5" hidden="1">[2]TOC!#REF!</definedName>
    <definedName name="_124Graph_H" hidden="1">[2]TOC!#REF!</definedName>
    <definedName name="_2__123Graph_AGROWTH_CPI" localSheetId="5" hidden="1">[3]Data!#REF!</definedName>
    <definedName name="_2__123Graph_AGROWTH_CPI" hidden="1">[3]Data!#REF!</definedName>
    <definedName name="_3__123Graph_ATERMS_OF_TRADE" localSheetId="5" hidden="1">#REF!</definedName>
    <definedName name="_3__123Graph_ATERMS_OF_TRADE" hidden="1">#REF!</definedName>
    <definedName name="_345" localSheetId="5" hidden="1">[2]TOC!#REF!</definedName>
    <definedName name="_345" hidden="1">[2]TOC!#REF!</definedName>
    <definedName name="_4__123Graph_BTERMS_OF_TRADE" localSheetId="5" hidden="1">#REF!</definedName>
    <definedName name="_4__123Graph_BTERMS_OF_TRADE" hidden="1">#REF!</definedName>
    <definedName name="_5__123Graph_DGROWTH_CPI" localSheetId="5" hidden="1">[3]Data!#REF!</definedName>
    <definedName name="_5__123Graph_DGROWTH_CPI" hidden="1">[3]Data!#REF!</definedName>
    <definedName name="_6__123Graph_XFIG_D" localSheetId="5" hidden="1">#REF!</definedName>
    <definedName name="_6__123Graph_XFIG_D" hidden="1">#REF!</definedName>
    <definedName name="_7__123Graph_XTERMS_OF_TRADE" localSheetId="5" hidden="1">#REF!</definedName>
    <definedName name="_7__123Graph_XTERMS_OF_TRADE" hidden="1">#REF!</definedName>
    <definedName name="_Fill" localSheetId="3" hidden="1">#REF!</definedName>
    <definedName name="_Fill" localSheetId="6" hidden="1">#REF!</definedName>
    <definedName name="_Fill" localSheetId="5" hidden="1">#REF!</definedName>
    <definedName name="_Fill" hidden="1">#REF!</definedName>
    <definedName name="_xlnm._FilterDatabase" hidden="1">[4]C!$P$428:$T$428</definedName>
    <definedName name="_Order1" hidden="1">255</definedName>
    <definedName name="_Order2" hidden="1">0</definedName>
    <definedName name="_Parse_Out" localSheetId="5" hidden="1">#REF!</definedName>
    <definedName name="_Parse_Out" hidden="1">#REF!</definedName>
    <definedName name="_Regression_Int" hidden="1">1</definedName>
    <definedName name="_Regression_Out" hidden="1">[4]C!$AK$18:$AK$18</definedName>
    <definedName name="_Regression_X" localSheetId="5" hidden="1">#REF!</definedName>
    <definedName name="_Regression_X" hidden="1">#REF!</definedName>
    <definedName name="_Regression_Y" localSheetId="5" hidden="1">#REF!</definedName>
    <definedName name="_Regression_Y" hidden="1">#REF!</definedName>
    <definedName name="ACTIVATE" localSheetId="5">#REF!</definedName>
    <definedName name="ACTIVATE">#REF!</definedName>
    <definedName name="_xlnm.Print_Area" localSheetId="6">'Inf-Oferta'!$G$4:$T$91</definedName>
    <definedName name="_xlnm.Print_Area" localSheetId="5">#REF!</definedName>
    <definedName name="_xlnm.Print_Area">#REF!</definedName>
    <definedName name="ASSUMPT" localSheetId="5">#REF!</definedName>
    <definedName name="ASSUMPT">#REF!</definedName>
    <definedName name="ASSUMPTIONS" localSheetId="5">#REF!</definedName>
    <definedName name="ASSUMPTIONS">#REF!</definedName>
    <definedName name="basicdata1" localSheetId="5">#REF!</definedName>
    <definedName name="basicdata1">#REF!</definedName>
    <definedName name="basicdata2" localSheetId="5">#REF!</definedName>
    <definedName name="basicdata2">#REF!</definedName>
    <definedName name="BCA_NGDP">[5]Q6!$E$10:$AH$10</definedName>
    <definedName name="BMG">[5]Q6!$E$27:$AH$27</definedName>
    <definedName name="BOP" localSheetId="5">#REF!</definedName>
    <definedName name="BOP">#REF!</definedName>
    <definedName name="BXG">[5]Q6!$E$19:$AH$19</definedName>
    <definedName name="CAPITAL" localSheetId="5">#REF!</definedName>
    <definedName name="CAPITAL">#REF!</definedName>
    <definedName name="CARGO_BY_TYPE" localSheetId="5">'[6]Table No.18-Exports goods+servi'!#REF!</definedName>
    <definedName name="CARGO_BY_TYPE">'[6]Table No.18-Exports goods+servi'!#REF!</definedName>
    <definedName name="CCode">[7]Codes!$A$2</definedName>
    <definedName name="CENTRALG" localSheetId="5">#REF!</definedName>
    <definedName name="CENTRALG">#REF!</definedName>
    <definedName name="CFLOW" localSheetId="5">#REF!</definedName>
    <definedName name="CFLOW">#REF!</definedName>
    <definedName name="chart1" localSheetId="5">#REF!</definedName>
    <definedName name="chart1">#REF!</definedName>
    <definedName name="Chart11" localSheetId="5">#REF!</definedName>
    <definedName name="Chart11">#REF!</definedName>
    <definedName name="chart2" localSheetId="5">#REF!</definedName>
    <definedName name="chart2">#REF!</definedName>
    <definedName name="Chart22" localSheetId="5">#REF!</definedName>
    <definedName name="Chart22">#REF!</definedName>
    <definedName name="COUNTER" localSheetId="5">#REF!</definedName>
    <definedName name="COUNTER">#REF!</definedName>
    <definedName name="CurrVintage">[8]Current!$D$66</definedName>
    <definedName name="Date">[7]Current!$D$67</definedName>
    <definedName name="DEBT" localSheetId="5">#REF!</definedName>
    <definedName name="DEBT">#REF!</definedName>
    <definedName name="Discount_NC" localSheetId="5">[9]NPV_base!#REF!</definedName>
    <definedName name="Discount_NC">[9]NPV_base!#REF!</definedName>
    <definedName name="DiscountRate" localSheetId="5">#REF!</definedName>
    <definedName name="DiscountRate">#REF!</definedName>
    <definedName name="empty" localSheetId="5">[1]Micro!#REF!</definedName>
    <definedName name="empty">[1]Micro!#REF!</definedName>
    <definedName name="ergferger" hidden="1">{"Main Economic Indicators",#N/A,FALSE,"C"}</definedName>
    <definedName name="EX_IMP" localSheetId="5">#REF!</definedName>
    <definedName name="EX_IMP">#REF!</definedName>
    <definedName name="GCB_NGDP">[5]Q4!$E$19:$AH$19</definedName>
    <definedName name="GGB_NGDP">[5]Q4!$E$41:$AH$41</definedName>
    <definedName name="Grace_NC" localSheetId="5">[9]NPV_base!#REF!</definedName>
    <definedName name="Grace_NC">[9]NPV_base!#REF!</definedName>
    <definedName name="IMPORT" localSheetId="5">#REF!</definedName>
    <definedName name="IMPORT">#REF!</definedName>
    <definedName name="IN_OUT" localSheetId="5">#REF!</definedName>
    <definedName name="IN_OUT">#REF!</definedName>
    <definedName name="IN1_" localSheetId="5">#REF!</definedName>
    <definedName name="IN1_">#REF!</definedName>
    <definedName name="Interest_NC" localSheetId="5">[9]NPV_base!#REF!</definedName>
    <definedName name="Interest_NC">[9]NPV_base!#REF!</definedName>
    <definedName name="InterestRate" localSheetId="5">#REF!</definedName>
    <definedName name="InterestRate">#REF!</definedName>
    <definedName name="LUR">[5]Q3!$E$16:$AH$16</definedName>
    <definedName name="MACRO" localSheetId="5">#REF!</definedName>
    <definedName name="MACRO">#REF!</definedName>
    <definedName name="Maturity_NC" localSheetId="5">[9]NPV_base!#REF!</definedName>
    <definedName name="Maturity_NC">[9]NPV_base!#REF!</definedName>
    <definedName name="MCV">[10]Q2!$E$101:$AH$101</definedName>
    <definedName name="MIDDLE" localSheetId="5">#REF!</definedName>
    <definedName name="MIDDLE">#REF!</definedName>
    <definedName name="NGDP">[10]Q2!$E$54:$AH$54</definedName>
    <definedName name="NGDP_RG">[5]Q1!$E$51:$AH$51</definedName>
    <definedName name="OnShow">[0]!OnShow</definedName>
    <definedName name="PCPIG">[5]Q3!$E$26:$AH$26</definedName>
    <definedName name="PRICES" localSheetId="5">#REF!</definedName>
    <definedName name="PRICES">#REF!</definedName>
    <definedName name="PSECTOR" localSheetId="5">#REF!</definedName>
    <definedName name="PSECTOR">#REF!</definedName>
    <definedName name="REDB1" localSheetId="5">#REF!</definedName>
    <definedName name="REDB1">#REF!</definedName>
    <definedName name="REDB2" localSheetId="5">#REF!</definedName>
    <definedName name="REDB2">#REF!</definedName>
    <definedName name="REDB3" localSheetId="5">#REF!</definedName>
    <definedName name="REDB3">#REF!</definedName>
    <definedName name="REDB4" localSheetId="5">#REF!</definedName>
    <definedName name="REDB4">#REF!</definedName>
    <definedName name="REDB5" localSheetId="5">#REF!</definedName>
    <definedName name="REDB5">#REF!</definedName>
    <definedName name="REDB6" localSheetId="5">#REF!</definedName>
    <definedName name="REDB6">#REF!</definedName>
    <definedName name="REDB7" localSheetId="5">#REF!</definedName>
    <definedName name="REDB7">#REF!</definedName>
    <definedName name="REDB8" localSheetId="5">#REF!</definedName>
    <definedName name="REDB8">#REF!</definedName>
    <definedName name="REDB9" localSheetId="5">#REF!</definedName>
    <definedName name="REDB9">#REF!</definedName>
    <definedName name="REDF1" localSheetId="5">#REF!</definedName>
    <definedName name="REDF1">#REF!</definedName>
    <definedName name="REDF2" localSheetId="5">#REF!</definedName>
    <definedName name="REDF2">#REF!</definedName>
    <definedName name="REDF3" localSheetId="5">#REF!</definedName>
    <definedName name="REDF3">#REF!</definedName>
    <definedName name="REDF4" localSheetId="5">#REF!</definedName>
    <definedName name="REDF4">#REF!</definedName>
    <definedName name="REDF5" localSheetId="5">#REF!</definedName>
    <definedName name="REDF5">#REF!</definedName>
    <definedName name="REDF6" localSheetId="5">#REF!</definedName>
    <definedName name="REDF6">#REF!</definedName>
    <definedName name="REDF7" localSheetId="5">#REF!</definedName>
    <definedName name="REDF7">#REF!</definedName>
    <definedName name="rtre" hidden="1">{"Main Economic Indicators",#N/A,FALSE,"C"}</definedName>
    <definedName name="SELECT" localSheetId="5">#REF!</definedName>
    <definedName name="SELECT">#REF!</definedName>
    <definedName name="SERV" localSheetId="5">#REF!</definedName>
    <definedName name="SERV">#REF!</definedName>
    <definedName name="STOP" localSheetId="5">#REF!</definedName>
    <definedName name="STOP">#REF!</definedName>
    <definedName name="Table1" localSheetId="5">#REF!</definedName>
    <definedName name="Table1">#REF!</definedName>
    <definedName name="table19" localSheetId="5">#REF!</definedName>
    <definedName name="table19">#REF!</definedName>
    <definedName name="table2" localSheetId="5">#REF!</definedName>
    <definedName name="table2">#REF!</definedName>
    <definedName name="Table20" localSheetId="5">#REF!</definedName>
    <definedName name="Table20">#REF!</definedName>
    <definedName name="Table21" localSheetId="5">#REF!</definedName>
    <definedName name="Table21">#REF!</definedName>
    <definedName name="Table22" localSheetId="5">#REF!</definedName>
    <definedName name="Table22">#REF!</definedName>
    <definedName name="Table222" localSheetId="5">#REF!</definedName>
    <definedName name="Table222">#REF!</definedName>
    <definedName name="Table23a" localSheetId="5">#REF!</definedName>
    <definedName name="Table23a">#REF!</definedName>
    <definedName name="Table23b" localSheetId="5">#REF!</definedName>
    <definedName name="Table23b">#REF!</definedName>
    <definedName name="Table25" localSheetId="5">#REF!</definedName>
    <definedName name="Table25">#REF!</definedName>
    <definedName name="Table25a" localSheetId="5">#REF!</definedName>
    <definedName name="Table25a">#REF!</definedName>
    <definedName name="Table25b" localSheetId="5">#REF!</definedName>
    <definedName name="Table25b">#REF!</definedName>
    <definedName name="Table26a" localSheetId="5">#REF!</definedName>
    <definedName name="Table26a">#REF!</definedName>
    <definedName name="Table26b" localSheetId="5">#REF!</definedName>
    <definedName name="Table26b">#REF!</definedName>
    <definedName name="table3" localSheetId="5">#REF!</definedName>
    <definedName name="table3">#REF!</definedName>
    <definedName name="table333" localSheetId="5">#REF!</definedName>
    <definedName name="table333">#REF!</definedName>
    <definedName name="table4" localSheetId="5">#REF!</definedName>
    <definedName name="table4">#REF!</definedName>
    <definedName name="table444" localSheetId="5">#REF!</definedName>
    <definedName name="table444">#REF!</definedName>
    <definedName name="table5" localSheetId="5">#REF!</definedName>
    <definedName name="table5">#REF!</definedName>
    <definedName name="table555" localSheetId="5">#REF!</definedName>
    <definedName name="table555">#REF!</definedName>
    <definedName name="_xlnm.Print_Titles">[11]Q5!$A$1:$C$65536,[11]Q5!$A$1:$IV$7</definedName>
    <definedName name="TMG_RPCH">[5]Q5!$E$40:$AH$40</definedName>
    <definedName name="TRISM" localSheetId="5">#REF!</definedName>
    <definedName name="TRISM">#REF!</definedName>
    <definedName name="TXG_RPCH">[5]Q5!$E$32:$AH$32</definedName>
    <definedName name="wrn.Main._.Economic._.Indicators." hidden="1">{"Main Economic Indicators",#N/A,FALSE,"C"}</definedName>
    <definedName name="XGS" localSheetId="5">#REF!</definedName>
    <definedName name="XGS">#REF!</definedName>
    <definedName name="xxWRS_1" localSheetId="5">#REF!</definedName>
    <definedName name="xxWRS_1">#REF!</definedName>
    <definedName name="xxWRS_2" localSheetId="5">#REF!</definedName>
    <definedName name="xxWRS_2">#REF!</definedName>
    <definedName name="xxWRS_3" localSheetId="5">#REF!</definedName>
    <definedName name="xxWRS_3">#REF!</definedName>
    <definedName name="xxWRS_4" localSheetId="5">#REF!</definedName>
    <definedName name="xxWRS_4">#REF!</definedName>
    <definedName name="xxWRS_5" localSheetId="5">#REF!</definedName>
    <definedName name="xxWRS_5">#REF!</definedName>
    <definedName name="xxWRS_6" localSheetId="5">#REF!</definedName>
    <definedName name="xxWRS_6">#REF!</definedName>
    <definedName name="xxWRS_7" localSheetId="5">#REF!</definedName>
    <definedName name="xxWRS_7">#REF!</definedName>
    <definedName name="Year" localSheetId="5">#REF!</definedName>
    <definedName name="Year">#REF!</definedName>
    <definedName name="Z_1A8C061B_2301_11D3_BFD1_000039E37209_.wvu.Cols" localSheetId="5" hidden="1">#REF!,#REF!,#REF!</definedName>
    <definedName name="Z_1A8C061B_2301_11D3_BFD1_000039E37209_.wvu.Cols" hidden="1">#REF!,#REF!,#REF!</definedName>
    <definedName name="Z_1A8C061B_2301_11D3_BFD1_000039E37209_.wvu.Rows" localSheetId="5" hidden="1">#REF!,#REF!,#REF!</definedName>
    <definedName name="Z_1A8C061B_2301_11D3_BFD1_000039E37209_.wvu.Rows" hidden="1">#REF!,#REF!,#REF!</definedName>
    <definedName name="Z_1A8C061C_2301_11D3_BFD1_000039E37209_.wvu.Cols" localSheetId="5" hidden="1">#REF!,#REF!,#REF!</definedName>
    <definedName name="Z_1A8C061C_2301_11D3_BFD1_000039E37209_.wvu.Cols" hidden="1">#REF!,#REF!,#REF!</definedName>
    <definedName name="Z_1A8C061C_2301_11D3_BFD1_000039E37209_.wvu.Rows" localSheetId="5" hidden="1">#REF!,#REF!,#REF!</definedName>
    <definedName name="Z_1A8C061C_2301_11D3_BFD1_000039E37209_.wvu.Rows" hidden="1">#REF!,#REF!,#REF!</definedName>
    <definedName name="Z_1A8C061E_2301_11D3_BFD1_000039E37209_.wvu.Cols" localSheetId="5" hidden="1">#REF!,#REF!,#REF!</definedName>
    <definedName name="Z_1A8C061E_2301_11D3_BFD1_000039E37209_.wvu.Cols" hidden="1">#REF!,#REF!,#REF!</definedName>
    <definedName name="Z_1A8C061E_2301_11D3_BFD1_000039E37209_.wvu.Rows" localSheetId="5" hidden="1">#REF!,#REF!,#REF!</definedName>
    <definedName name="Z_1A8C061E_2301_11D3_BFD1_000039E37209_.wvu.Rows" hidden="1">#REF!,#REF!,#REF!</definedName>
    <definedName name="Z_1A8C061F_2301_11D3_BFD1_000039E37209_.wvu.Cols" localSheetId="5" hidden="1">#REF!,#REF!,#REF!</definedName>
    <definedName name="Z_1A8C061F_2301_11D3_BFD1_000039E37209_.wvu.Cols" hidden="1">#REF!,#REF!,#REF!</definedName>
    <definedName name="Z_1A8C061F_2301_11D3_BFD1_000039E37209_.wvu.Rows" localSheetId="5" hidden="1">#REF!,#REF!,#REF!</definedName>
    <definedName name="Z_1A8C061F_2301_11D3_BFD1_000039E37209_.wvu.Rows" hidden="1">#REF!,#REF!,#REF!</definedName>
  </definedNames>
  <calcPr calcId="152511"/>
  <extLst>
    <ext xmlns:x15="http://schemas.microsoft.com/office/spreadsheetml/2010/11/main" uri="{140A7094-0E35-4892-8432-C4D2E57EDEB5}">
      <x15:workbookPr chartTrackingRefBase="1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E57" i="3" l="1"/>
  <c r="M34" i="16" l="1"/>
  <c r="J33" i="16" l="1"/>
  <c r="J34" i="16"/>
  <c r="J35" i="16"/>
  <c r="J36" i="16"/>
  <c r="J37" i="16"/>
  <c r="J38" i="16"/>
  <c r="J39" i="16"/>
  <c r="J40" i="16"/>
  <c r="J41" i="16"/>
  <c r="J42" i="16"/>
  <c r="J43" i="16"/>
  <c r="J44" i="16"/>
  <c r="J45" i="16"/>
  <c r="J46" i="16"/>
  <c r="J47" i="16"/>
  <c r="J48" i="16"/>
  <c r="J49" i="16"/>
  <c r="J50" i="16"/>
  <c r="J51" i="16"/>
  <c r="J52" i="16"/>
  <c r="J53" i="16"/>
  <c r="J54" i="16"/>
  <c r="J55" i="16"/>
  <c r="J56" i="16"/>
  <c r="J57" i="16"/>
  <c r="J58" i="16"/>
  <c r="J59" i="16"/>
  <c r="J60" i="16"/>
  <c r="J61" i="16"/>
  <c r="J62" i="16"/>
  <c r="J63" i="16"/>
  <c r="DK69" i="2"/>
  <c r="EA19" i="2" l="1"/>
  <c r="EA20" i="2"/>
  <c r="EA21" i="2"/>
  <c r="EA22" i="2"/>
  <c r="EA23" i="2"/>
  <c r="EA24" i="2"/>
  <c r="EA25" i="2"/>
  <c r="EA26" i="2"/>
  <c r="EA27" i="2"/>
  <c r="EA28" i="2"/>
  <c r="EA29" i="2"/>
  <c r="EA30" i="2"/>
  <c r="EA31" i="2"/>
  <c r="EA32" i="2"/>
  <c r="EA33" i="2"/>
  <c r="EA34" i="2"/>
  <c r="EA35" i="2"/>
  <c r="EA36" i="2"/>
  <c r="EA37" i="2"/>
  <c r="EA38" i="2"/>
  <c r="EA39" i="2"/>
  <c r="EA40" i="2"/>
  <c r="EA41" i="2"/>
  <c r="EA42" i="2"/>
  <c r="EA43" i="2"/>
  <c r="EA44" i="2"/>
  <c r="EA45" i="2"/>
  <c r="EA46" i="2"/>
  <c r="EA47" i="2"/>
  <c r="EA48" i="2"/>
  <c r="EA49" i="2"/>
  <c r="EA50" i="2"/>
  <c r="EA51" i="2"/>
  <c r="EA52" i="2"/>
  <c r="EA53" i="2"/>
  <c r="EA54" i="2"/>
  <c r="EA55" i="2"/>
  <c r="EA56" i="2"/>
  <c r="EA57" i="2"/>
  <c r="EA58" i="2"/>
  <c r="EA59" i="2"/>
  <c r="EA60" i="2"/>
  <c r="EA61" i="2"/>
  <c r="EA62" i="2"/>
  <c r="EA63" i="2"/>
  <c r="EA18" i="2"/>
  <c r="D33" i="16"/>
  <c r="E35" i="16"/>
  <c r="E36" i="16"/>
  <c r="E37" i="16"/>
  <c r="E38" i="16"/>
  <c r="E39" i="16"/>
  <c r="E40" i="16"/>
  <c r="E41" i="16"/>
  <c r="E42" i="16"/>
  <c r="E43" i="16"/>
  <c r="E44" i="16"/>
  <c r="E45" i="16"/>
  <c r="E46" i="16"/>
  <c r="E47" i="16"/>
  <c r="E48" i="16"/>
  <c r="E49" i="16"/>
  <c r="E50" i="16"/>
  <c r="E51" i="16"/>
  <c r="E52" i="16"/>
  <c r="E53" i="16"/>
  <c r="E54" i="16"/>
  <c r="E55" i="16"/>
  <c r="E56" i="16"/>
  <c r="E57" i="16"/>
  <c r="E58" i="16"/>
  <c r="E59" i="16"/>
  <c r="E60" i="16"/>
  <c r="E61" i="16"/>
  <c r="E62" i="16"/>
  <c r="E63" i="16"/>
  <c r="E64" i="16"/>
  <c r="E65" i="16"/>
  <c r="E66" i="16"/>
  <c r="E67" i="16"/>
  <c r="E34" i="16"/>
  <c r="E33" i="16"/>
  <c r="D34" i="16"/>
  <c r="D35" i="16"/>
  <c r="D36" i="16"/>
  <c r="D37" i="16"/>
  <c r="D38" i="16"/>
  <c r="D39" i="16"/>
  <c r="D40" i="16"/>
  <c r="D41" i="16"/>
  <c r="D42" i="16"/>
  <c r="D43" i="16"/>
  <c r="D44" i="16"/>
  <c r="D45" i="16"/>
  <c r="D46" i="16"/>
  <c r="D47" i="16"/>
  <c r="D48" i="16"/>
  <c r="D49" i="16"/>
  <c r="D50" i="16"/>
  <c r="D51" i="16"/>
  <c r="D52" i="16"/>
  <c r="D53" i="16"/>
  <c r="D54" i="16"/>
  <c r="D55" i="16"/>
  <c r="D56" i="16"/>
  <c r="D57" i="16"/>
  <c r="D58" i="16"/>
  <c r="D59" i="16"/>
  <c r="D60" i="16"/>
  <c r="D61" i="16"/>
  <c r="D62" i="16"/>
  <c r="D63" i="16"/>
  <c r="D64" i="16"/>
  <c r="D65" i="16"/>
  <c r="D66" i="16"/>
  <c r="D67" i="16"/>
  <c r="I63" i="16" l="1"/>
  <c r="K63" i="16"/>
  <c r="I55" i="16"/>
  <c r="L55" i="16" s="1"/>
  <c r="K55" i="16"/>
  <c r="I47" i="16"/>
  <c r="K47" i="16"/>
  <c r="I35" i="16"/>
  <c r="K35" i="16"/>
  <c r="K66" i="16"/>
  <c r="I58" i="16"/>
  <c r="K58" i="16"/>
  <c r="I50" i="16"/>
  <c r="K50" i="16"/>
  <c r="I42" i="16"/>
  <c r="L42" i="16" s="1"/>
  <c r="K42" i="16"/>
  <c r="I33" i="16"/>
  <c r="K33" i="16"/>
  <c r="K65" i="16"/>
  <c r="I61" i="16"/>
  <c r="K61" i="16"/>
  <c r="I57" i="16"/>
  <c r="K57" i="16"/>
  <c r="I53" i="16"/>
  <c r="K53" i="16"/>
  <c r="I49" i="16"/>
  <c r="K49" i="16"/>
  <c r="I45" i="16"/>
  <c r="K45" i="16"/>
  <c r="I41" i="16"/>
  <c r="K41" i="16"/>
  <c r="I37" i="16"/>
  <c r="K37" i="16"/>
  <c r="K67" i="16"/>
  <c r="I59" i="16"/>
  <c r="K59" i="16"/>
  <c r="I51" i="16"/>
  <c r="K51" i="16"/>
  <c r="I43" i="16"/>
  <c r="K43" i="16"/>
  <c r="I39" i="16"/>
  <c r="L39" i="16" s="1"/>
  <c r="K39" i="16"/>
  <c r="I62" i="16"/>
  <c r="K62" i="16"/>
  <c r="I54" i="16"/>
  <c r="L54" i="16" s="1"/>
  <c r="K54" i="16"/>
  <c r="I46" i="16"/>
  <c r="K46" i="16"/>
  <c r="I38" i="16"/>
  <c r="K38" i="16"/>
  <c r="I34" i="16"/>
  <c r="K34" i="16"/>
  <c r="K64" i="16"/>
  <c r="I60" i="16"/>
  <c r="K60" i="16"/>
  <c r="I56" i="16"/>
  <c r="K56" i="16"/>
  <c r="I52" i="16"/>
  <c r="K52" i="16"/>
  <c r="I48" i="16"/>
  <c r="L48" i="16" s="1"/>
  <c r="K48" i="16"/>
  <c r="I44" i="16"/>
  <c r="K44" i="16"/>
  <c r="I40" i="16"/>
  <c r="K40" i="16"/>
  <c r="I36" i="16"/>
  <c r="K36" i="16"/>
  <c r="L63" i="16"/>
  <c r="L43" i="16"/>
  <c r="L62" i="16"/>
  <c r="L50" i="16"/>
  <c r="L61" i="16"/>
  <c r="L53" i="16"/>
  <c r="L45" i="16"/>
  <c r="L41" i="16"/>
  <c r="L37" i="16"/>
  <c r="L59" i="16"/>
  <c r="L47" i="16"/>
  <c r="L58" i="16"/>
  <c r="L46" i="16"/>
  <c r="L34" i="16"/>
  <c r="L60" i="16"/>
  <c r="L52" i="16"/>
  <c r="L44" i="16"/>
  <c r="L36" i="16"/>
  <c r="H33" i="16"/>
  <c r="H65" i="16"/>
  <c r="H61" i="16"/>
  <c r="H57" i="16"/>
  <c r="H53" i="16"/>
  <c r="H49" i="16"/>
  <c r="H45" i="16"/>
  <c r="H41" i="16"/>
  <c r="H37" i="16"/>
  <c r="H60" i="16"/>
  <c r="H56" i="16"/>
  <c r="H52" i="16"/>
  <c r="H48" i="16"/>
  <c r="H44" i="16"/>
  <c r="H40" i="16"/>
  <c r="H36" i="16"/>
  <c r="H64" i="16"/>
  <c r="H51" i="16"/>
  <c r="N62" i="16"/>
  <c r="N54" i="16"/>
  <c r="N50" i="16"/>
  <c r="N42" i="16"/>
  <c r="N33" i="16"/>
  <c r="N57" i="16"/>
  <c r="N49" i="16"/>
  <c r="N37" i="16"/>
  <c r="H35" i="16"/>
  <c r="N34" i="16"/>
  <c r="N60" i="16"/>
  <c r="N56" i="16"/>
  <c r="N52" i="16"/>
  <c r="N48" i="16"/>
  <c r="N44" i="16"/>
  <c r="N40" i="16"/>
  <c r="N36" i="16"/>
  <c r="N58" i="16"/>
  <c r="N46" i="16"/>
  <c r="N38" i="16"/>
  <c r="N61" i="16"/>
  <c r="N53" i="16"/>
  <c r="N45" i="16"/>
  <c r="N41" i="16"/>
  <c r="N63" i="16"/>
  <c r="N59" i="16"/>
  <c r="N55" i="16"/>
  <c r="N51" i="16"/>
  <c r="N47" i="16"/>
  <c r="N43" i="16"/>
  <c r="N39" i="16"/>
  <c r="N35" i="16"/>
  <c r="N65" i="16"/>
  <c r="N64" i="16"/>
  <c r="N67" i="16"/>
  <c r="H67" i="16"/>
  <c r="N66" i="16"/>
  <c r="H63" i="16"/>
  <c r="H47" i="16"/>
  <c r="H59" i="16"/>
  <c r="H43" i="16"/>
  <c r="H55" i="16"/>
  <c r="H39" i="16"/>
  <c r="L33" i="16"/>
  <c r="H66" i="16"/>
  <c r="H62" i="16"/>
  <c r="H58" i="16"/>
  <c r="H54" i="16"/>
  <c r="H50" i="16"/>
  <c r="H46" i="16"/>
  <c r="H42" i="16"/>
  <c r="H38" i="16"/>
  <c r="H34" i="16"/>
  <c r="L38" i="16" l="1"/>
  <c r="L40" i="16"/>
  <c r="L51" i="16"/>
  <c r="L57" i="16"/>
  <c r="L56" i="16"/>
  <c r="L35" i="16"/>
  <c r="L49" i="16"/>
  <c r="O35" i="16"/>
  <c r="O41" i="16"/>
  <c r="O40" i="16"/>
  <c r="O37" i="16"/>
  <c r="O67" i="16"/>
  <c r="O55" i="16"/>
  <c r="O46" i="16"/>
  <c r="O60" i="16"/>
  <c r="O49" i="16"/>
  <c r="O50" i="16"/>
  <c r="O64" i="16"/>
  <c r="O43" i="16"/>
  <c r="O59" i="16"/>
  <c r="O53" i="16"/>
  <c r="O58" i="16"/>
  <c r="O48" i="16"/>
  <c r="O34" i="16"/>
  <c r="O57" i="16"/>
  <c r="O54" i="16"/>
  <c r="O51" i="16"/>
  <c r="O38" i="16"/>
  <c r="O56" i="16"/>
  <c r="O42" i="16"/>
  <c r="O39" i="16"/>
  <c r="O45" i="16"/>
  <c r="O44" i="16"/>
  <c r="O66" i="16"/>
  <c r="O65" i="16"/>
  <c r="O47" i="16"/>
  <c r="O63" i="16"/>
  <c r="O61" i="16"/>
  <c r="O36" i="16"/>
  <c r="O52" i="16"/>
  <c r="O33" i="16"/>
  <c r="O62" i="16"/>
  <c r="DX64" i="2"/>
  <c r="DX65" i="2"/>
  <c r="DX66" i="2"/>
  <c r="DX67" i="2"/>
  <c r="DX63" i="2"/>
  <c r="DX18" i="2"/>
  <c r="DX19" i="2"/>
  <c r="DX20" i="2"/>
  <c r="DX21" i="2"/>
  <c r="DX22" i="2"/>
  <c r="DX23" i="2"/>
  <c r="DX24" i="2"/>
  <c r="DX25" i="2"/>
  <c r="DX26" i="2"/>
  <c r="DX27" i="2"/>
  <c r="DX28" i="2"/>
  <c r="DX29" i="2"/>
  <c r="DX30" i="2"/>
  <c r="DX31" i="2"/>
  <c r="DX32" i="2"/>
  <c r="DX33" i="2"/>
  <c r="DX34" i="2"/>
  <c r="DX35" i="2"/>
  <c r="DX36" i="2"/>
  <c r="DX37" i="2"/>
  <c r="DX38" i="2"/>
  <c r="DX39" i="2"/>
  <c r="DX40" i="2"/>
  <c r="DX41" i="2"/>
  <c r="DX42" i="2"/>
  <c r="DX43" i="2"/>
  <c r="DX44" i="2"/>
  <c r="DX45" i="2"/>
  <c r="DX46" i="2"/>
  <c r="DX47" i="2"/>
  <c r="DX48" i="2"/>
  <c r="DX49" i="2"/>
  <c r="DX50" i="2"/>
  <c r="DX51" i="2"/>
  <c r="DX52" i="2"/>
  <c r="DX53" i="2"/>
  <c r="DX54" i="2"/>
  <c r="DX55" i="2"/>
  <c r="DX56" i="2"/>
  <c r="DX57" i="2"/>
  <c r="DX58" i="2"/>
  <c r="DX59" i="2"/>
  <c r="DX60" i="2"/>
  <c r="DX61" i="2"/>
  <c r="DX62" i="2"/>
  <c r="CO19" i="2"/>
  <c r="CO20" i="2"/>
  <c r="CO21" i="2"/>
  <c r="CO22" i="2"/>
  <c r="CO23" i="2"/>
  <c r="CO24" i="2"/>
  <c r="CO25" i="2"/>
  <c r="CO26" i="2"/>
  <c r="CO27" i="2"/>
  <c r="CO28" i="2"/>
  <c r="CO29" i="2"/>
  <c r="CO30" i="2"/>
  <c r="CO31" i="2"/>
  <c r="CO32" i="2"/>
  <c r="CO33" i="2"/>
  <c r="CO34" i="2"/>
  <c r="CO35" i="2"/>
  <c r="CO36" i="2"/>
  <c r="CO37" i="2"/>
  <c r="CO38" i="2"/>
  <c r="CO39" i="2"/>
  <c r="CO40" i="2"/>
  <c r="CO41" i="2"/>
  <c r="CO42" i="2"/>
  <c r="CO43" i="2"/>
  <c r="CO44" i="2"/>
  <c r="CO45" i="2"/>
  <c r="CO46" i="2"/>
  <c r="CO47" i="2"/>
  <c r="CO48" i="2"/>
  <c r="CO49" i="2"/>
  <c r="CO50" i="2"/>
  <c r="CO51" i="2"/>
  <c r="CO52" i="2"/>
  <c r="CO53" i="2"/>
  <c r="CO54" i="2"/>
  <c r="CO55" i="2"/>
  <c r="CO56" i="2"/>
  <c r="CO57" i="2"/>
  <c r="CO58" i="2"/>
  <c r="CO59" i="2"/>
  <c r="CO60" i="2"/>
  <c r="CO61" i="2"/>
  <c r="CO62" i="2"/>
  <c r="CO63" i="2"/>
  <c r="CO18" i="2"/>
  <c r="DL19" i="2" l="1"/>
  <c r="DL20" i="2"/>
  <c r="DL21" i="2"/>
  <c r="DL22" i="2"/>
  <c r="DL23" i="2"/>
  <c r="DL24" i="2"/>
  <c r="DL25" i="2"/>
  <c r="DL26" i="2"/>
  <c r="DL27" i="2"/>
  <c r="DL28" i="2"/>
  <c r="DL29" i="2"/>
  <c r="DL30" i="2"/>
  <c r="DL31" i="2"/>
  <c r="DL32" i="2"/>
  <c r="DL33" i="2"/>
  <c r="DL34" i="2"/>
  <c r="DL35" i="2"/>
  <c r="DL36" i="2"/>
  <c r="DL37" i="2"/>
  <c r="DL38" i="2"/>
  <c r="DL39" i="2"/>
  <c r="DL40" i="2"/>
  <c r="DL41" i="2"/>
  <c r="DL42" i="2"/>
  <c r="DL43" i="2"/>
  <c r="DL44" i="2"/>
  <c r="DL45" i="2"/>
  <c r="DL46" i="2"/>
  <c r="DL47" i="2"/>
  <c r="DL48" i="2"/>
  <c r="DL49" i="2"/>
  <c r="DL50" i="2"/>
  <c r="DL51" i="2"/>
  <c r="DL52" i="2"/>
  <c r="DL53" i="2"/>
  <c r="DL54" i="2"/>
  <c r="DL55" i="2"/>
  <c r="DL56" i="2"/>
  <c r="DL57" i="2"/>
  <c r="DL58" i="2"/>
  <c r="DL59" i="2"/>
  <c r="DL60" i="2"/>
  <c r="DL61" i="2"/>
  <c r="DL62" i="2"/>
  <c r="DL63" i="2"/>
  <c r="DL18" i="2"/>
  <c r="J19" i="2"/>
  <c r="I11" i="3"/>
  <c r="J11" i="3" s="1"/>
  <c r="I12" i="3"/>
  <c r="J12" i="3" s="1"/>
  <c r="I13" i="3"/>
  <c r="J13" i="3" s="1"/>
  <c r="I14" i="3"/>
  <c r="J14" i="3" s="1"/>
  <c r="I15" i="3"/>
  <c r="J15" i="3" s="1"/>
  <c r="I16" i="3"/>
  <c r="J16" i="3" s="1"/>
  <c r="I17" i="3"/>
  <c r="J17" i="3" s="1"/>
  <c r="I10" i="3"/>
  <c r="J10" i="3" s="1"/>
  <c r="D11" i="3"/>
  <c r="H11" i="3" s="1"/>
  <c r="D12" i="3"/>
  <c r="H12" i="3" s="1"/>
  <c r="D13" i="3"/>
  <c r="H13" i="3" s="1"/>
  <c r="D14" i="3"/>
  <c r="H14" i="3" s="1"/>
  <c r="D15" i="3"/>
  <c r="H15" i="3" s="1"/>
  <c r="D16" i="3"/>
  <c r="H16" i="3" s="1"/>
  <c r="D17" i="3"/>
  <c r="H17" i="3" s="1"/>
  <c r="D18" i="3"/>
  <c r="D19" i="3"/>
  <c r="D20" i="3"/>
  <c r="D21" i="3"/>
  <c r="D22" i="3"/>
  <c r="D23" i="3"/>
  <c r="D24" i="3"/>
  <c r="D25" i="3"/>
  <c r="D26" i="3"/>
  <c r="D27" i="3"/>
  <c r="D28" i="3"/>
  <c r="D29" i="3"/>
  <c r="D30" i="3"/>
  <c r="D31" i="3"/>
  <c r="D32" i="3"/>
  <c r="D33" i="3"/>
  <c r="D34" i="3"/>
  <c r="D35" i="3"/>
  <c r="D36" i="3"/>
  <c r="D37" i="3"/>
  <c r="D38" i="3"/>
  <c r="D39" i="3"/>
  <c r="D40" i="3"/>
  <c r="D41" i="3"/>
  <c r="D42" i="3"/>
  <c r="D43" i="3"/>
  <c r="D44" i="3"/>
  <c r="D45" i="3"/>
  <c r="D46" i="3"/>
  <c r="D47" i="3"/>
  <c r="D48" i="3"/>
  <c r="D49" i="3"/>
  <c r="D50" i="3"/>
  <c r="D51" i="3"/>
  <c r="D52" i="3"/>
  <c r="D53" i="3"/>
  <c r="D54" i="3"/>
  <c r="D55" i="3"/>
  <c r="D56" i="3"/>
  <c r="D57" i="3"/>
  <c r="D58" i="3"/>
  <c r="D59" i="3"/>
  <c r="D60" i="3"/>
  <c r="D61" i="3"/>
  <c r="D62" i="3"/>
  <c r="D63" i="3"/>
  <c r="D64" i="3"/>
  <c r="D65" i="3"/>
  <c r="D66" i="3"/>
  <c r="G66" i="3" s="1"/>
  <c r="H66" i="3" s="1"/>
  <c r="D67" i="3"/>
  <c r="G67" i="3" s="1"/>
  <c r="H67" i="3" s="1"/>
  <c r="D68" i="3"/>
  <c r="D69" i="3"/>
  <c r="G69" i="3" s="1"/>
  <c r="I69" i="3" s="1"/>
  <c r="J69" i="3" s="1"/>
  <c r="D70" i="3"/>
  <c r="G70" i="3" s="1"/>
  <c r="H70" i="3" s="1"/>
  <c r="D71" i="3"/>
  <c r="G71" i="3" s="1"/>
  <c r="H71" i="3" s="1"/>
  <c r="D72" i="3"/>
  <c r="D73" i="3"/>
  <c r="G73" i="3" s="1"/>
  <c r="I73" i="3" s="1"/>
  <c r="J73" i="3" s="1"/>
  <c r="D74" i="3"/>
  <c r="G74" i="3" s="1"/>
  <c r="H74" i="3" s="1"/>
  <c r="D75" i="3"/>
  <c r="G75" i="3" s="1"/>
  <c r="H75" i="3" s="1"/>
  <c r="D10" i="3"/>
  <c r="H10" i="3" s="1"/>
  <c r="G65" i="3" l="1"/>
  <c r="C65" i="2" s="1"/>
  <c r="EA65" i="2" s="1"/>
  <c r="I65" i="3"/>
  <c r="J65" i="3" s="1"/>
  <c r="J65" i="16"/>
  <c r="I65" i="16"/>
  <c r="L65" i="16" s="1"/>
  <c r="DE19" i="2"/>
  <c r="C67" i="2"/>
  <c r="EA67" i="2" s="1"/>
  <c r="I75" i="3"/>
  <c r="J75" i="3" s="1"/>
  <c r="I71" i="3"/>
  <c r="J71" i="3" s="1"/>
  <c r="I67" i="3"/>
  <c r="J67" i="3" s="1"/>
  <c r="C66" i="2"/>
  <c r="EA66" i="2" s="1"/>
  <c r="I74" i="3"/>
  <c r="J74" i="3" s="1"/>
  <c r="I70" i="3"/>
  <c r="J70" i="3" s="1"/>
  <c r="I66" i="3"/>
  <c r="J66" i="3" s="1"/>
  <c r="G72" i="3"/>
  <c r="H73" i="3"/>
  <c r="H69" i="3"/>
  <c r="G64" i="3"/>
  <c r="G68" i="3"/>
  <c r="H65" i="3" l="1"/>
  <c r="J66" i="16"/>
  <c r="I66" i="16"/>
  <c r="L66" i="16" s="1"/>
  <c r="J67" i="16"/>
  <c r="I67" i="16"/>
  <c r="L67" i="16" s="1"/>
  <c r="H68" i="3"/>
  <c r="I68" i="3"/>
  <c r="J68" i="3" s="1"/>
  <c r="H64" i="3"/>
  <c r="C64" i="2"/>
  <c r="EA64" i="2" s="1"/>
  <c r="I64" i="3"/>
  <c r="J64" i="3" s="1"/>
  <c r="H72" i="3"/>
  <c r="I72" i="3"/>
  <c r="J72" i="3" s="1"/>
  <c r="J64" i="16" l="1"/>
  <c r="I64" i="16"/>
  <c r="L64" i="16" s="1"/>
  <c r="G19" i="3"/>
  <c r="G20" i="3"/>
  <c r="G21" i="3"/>
  <c r="G22" i="3"/>
  <c r="G23" i="3"/>
  <c r="G24" i="3"/>
  <c r="G25" i="3"/>
  <c r="G26" i="3"/>
  <c r="G27" i="3"/>
  <c r="G28" i="3"/>
  <c r="G29" i="3"/>
  <c r="G30" i="3"/>
  <c r="G31" i="3"/>
  <c r="G32" i="3"/>
  <c r="G33" i="3"/>
  <c r="G34" i="3"/>
  <c r="G35" i="3"/>
  <c r="G36" i="3"/>
  <c r="G37" i="3"/>
  <c r="G38" i="3"/>
  <c r="G39" i="3"/>
  <c r="G40" i="3"/>
  <c r="G41" i="3"/>
  <c r="G42" i="3"/>
  <c r="G43" i="3"/>
  <c r="G44" i="3"/>
  <c r="G45" i="3"/>
  <c r="G46" i="3"/>
  <c r="G47" i="3"/>
  <c r="G48" i="3"/>
  <c r="G49" i="3"/>
  <c r="G50" i="3"/>
  <c r="G51" i="3"/>
  <c r="G52" i="3"/>
  <c r="G53" i="3"/>
  <c r="G54" i="3"/>
  <c r="G55" i="3"/>
  <c r="G56" i="3"/>
  <c r="G57" i="3"/>
  <c r="G58" i="3"/>
  <c r="G59" i="3"/>
  <c r="G60" i="3"/>
  <c r="G61" i="3"/>
  <c r="G62" i="3"/>
  <c r="G63" i="3"/>
  <c r="G18" i="3"/>
  <c r="DI19" i="2"/>
  <c r="DI20" i="2"/>
  <c r="DI21" i="2"/>
  <c r="DI22" i="2"/>
  <c r="DI23" i="2"/>
  <c r="DI24" i="2"/>
  <c r="DI25" i="2"/>
  <c r="DI26" i="2"/>
  <c r="DI27" i="2"/>
  <c r="DI28" i="2"/>
  <c r="DI29" i="2"/>
  <c r="DI30" i="2"/>
  <c r="DI31" i="2"/>
  <c r="DI32" i="2"/>
  <c r="DI33" i="2"/>
  <c r="DI34" i="2"/>
  <c r="DI35" i="2"/>
  <c r="DI36" i="2"/>
  <c r="DI37" i="2"/>
  <c r="DI38" i="2"/>
  <c r="DI39" i="2"/>
  <c r="DI40" i="2"/>
  <c r="DI41" i="2"/>
  <c r="DI42" i="2"/>
  <c r="DI43" i="2"/>
  <c r="DI44" i="2"/>
  <c r="DI45" i="2"/>
  <c r="DI46" i="2"/>
  <c r="DI47" i="2"/>
  <c r="DI48" i="2"/>
  <c r="DI49" i="2"/>
  <c r="DI50" i="2"/>
  <c r="DI51" i="2"/>
  <c r="DI52" i="2"/>
  <c r="DI53" i="2"/>
  <c r="DI54" i="2"/>
  <c r="DI55" i="2"/>
  <c r="DI56" i="2"/>
  <c r="DI57" i="2"/>
  <c r="DI58" i="2"/>
  <c r="DI59" i="2"/>
  <c r="DI60" i="2"/>
  <c r="DI61" i="2"/>
  <c r="DI62" i="2"/>
  <c r="DI63" i="2"/>
  <c r="DI18" i="2"/>
  <c r="DK19" i="2"/>
  <c r="DK20" i="2"/>
  <c r="DK21" i="2"/>
  <c r="DK22" i="2"/>
  <c r="DK23" i="2"/>
  <c r="DK24" i="2"/>
  <c r="DK25" i="2"/>
  <c r="DK26" i="2"/>
  <c r="DK27" i="2"/>
  <c r="DK28" i="2"/>
  <c r="DK29" i="2"/>
  <c r="DK30" i="2"/>
  <c r="DK31" i="2"/>
  <c r="DK32" i="2"/>
  <c r="DK33" i="2"/>
  <c r="DK34" i="2"/>
  <c r="DK35" i="2"/>
  <c r="DK36" i="2"/>
  <c r="DK37" i="2"/>
  <c r="DK38" i="2"/>
  <c r="DK39" i="2"/>
  <c r="DK40" i="2"/>
  <c r="DK41" i="2"/>
  <c r="DK42" i="2"/>
  <c r="DK43" i="2"/>
  <c r="DK44" i="2"/>
  <c r="DK45" i="2"/>
  <c r="DK46" i="2"/>
  <c r="DK47" i="2"/>
  <c r="DK48" i="2"/>
  <c r="DK49" i="2"/>
  <c r="DK50" i="2"/>
  <c r="DK51" i="2"/>
  <c r="DK52" i="2"/>
  <c r="DK53" i="2"/>
  <c r="DK54" i="2"/>
  <c r="DK55" i="2"/>
  <c r="DK56" i="2"/>
  <c r="DK57" i="2"/>
  <c r="DK58" i="2"/>
  <c r="DK59" i="2"/>
  <c r="DK60" i="2"/>
  <c r="DK61" i="2"/>
  <c r="DK62" i="2"/>
  <c r="DK63" i="2"/>
  <c r="DK18" i="2"/>
  <c r="DH19" i="2"/>
  <c r="DH20" i="2"/>
  <c r="DH21" i="2"/>
  <c r="DH22" i="2"/>
  <c r="DH23" i="2"/>
  <c r="DH24" i="2"/>
  <c r="DH25" i="2"/>
  <c r="DH26" i="2"/>
  <c r="DH27" i="2"/>
  <c r="DH28" i="2"/>
  <c r="DH29" i="2"/>
  <c r="DH30" i="2"/>
  <c r="DH31" i="2"/>
  <c r="DH32" i="2"/>
  <c r="DH33" i="2"/>
  <c r="DH34" i="2"/>
  <c r="DH35" i="2"/>
  <c r="DH36" i="2"/>
  <c r="DH37" i="2"/>
  <c r="DH38" i="2"/>
  <c r="DH39" i="2"/>
  <c r="DH40" i="2"/>
  <c r="DH41" i="2"/>
  <c r="DH42" i="2"/>
  <c r="DH43" i="2"/>
  <c r="DH44" i="2"/>
  <c r="DH45" i="2"/>
  <c r="DH46" i="2"/>
  <c r="DH47" i="2"/>
  <c r="DH48" i="2"/>
  <c r="DH49" i="2"/>
  <c r="DH50" i="2"/>
  <c r="DH51" i="2"/>
  <c r="DH52" i="2"/>
  <c r="DH53" i="2"/>
  <c r="DH54" i="2"/>
  <c r="DH55" i="2"/>
  <c r="DH56" i="2"/>
  <c r="DH57" i="2"/>
  <c r="DH58" i="2"/>
  <c r="DH59" i="2"/>
  <c r="DH60" i="2"/>
  <c r="DH61" i="2"/>
  <c r="DH62" i="2"/>
  <c r="DH63" i="2"/>
  <c r="DH18" i="2"/>
  <c r="H62" i="3" l="1"/>
  <c r="I62" i="3"/>
  <c r="J62" i="3" s="1"/>
  <c r="H58" i="3"/>
  <c r="I58" i="3"/>
  <c r="J58" i="3" s="1"/>
  <c r="H54" i="3"/>
  <c r="I54" i="3"/>
  <c r="J54" i="3" s="1"/>
  <c r="H50" i="3"/>
  <c r="I50" i="3"/>
  <c r="J50" i="3" s="1"/>
  <c r="H46" i="3"/>
  <c r="I46" i="3"/>
  <c r="J46" i="3" s="1"/>
  <c r="H42" i="3"/>
  <c r="I42" i="3"/>
  <c r="J42" i="3" s="1"/>
  <c r="H38" i="3"/>
  <c r="I38" i="3"/>
  <c r="J38" i="3" s="1"/>
  <c r="H34" i="3"/>
  <c r="I34" i="3"/>
  <c r="J34" i="3" s="1"/>
  <c r="H30" i="3"/>
  <c r="I30" i="3"/>
  <c r="J30" i="3" s="1"/>
  <c r="H26" i="3"/>
  <c r="I26" i="3"/>
  <c r="J26" i="3" s="1"/>
  <c r="H22" i="3"/>
  <c r="I22" i="3"/>
  <c r="J22" i="3" s="1"/>
  <c r="H61" i="3"/>
  <c r="I61" i="3"/>
  <c r="J61" i="3" s="1"/>
  <c r="H57" i="3"/>
  <c r="I57" i="3"/>
  <c r="J57" i="3" s="1"/>
  <c r="H53" i="3"/>
  <c r="I53" i="3"/>
  <c r="J53" i="3" s="1"/>
  <c r="H49" i="3"/>
  <c r="I49" i="3"/>
  <c r="J49" i="3" s="1"/>
  <c r="H45" i="3"/>
  <c r="I45" i="3"/>
  <c r="J45" i="3" s="1"/>
  <c r="H41" i="3"/>
  <c r="I41" i="3"/>
  <c r="J41" i="3" s="1"/>
  <c r="H37" i="3"/>
  <c r="I37" i="3"/>
  <c r="J37" i="3" s="1"/>
  <c r="H33" i="3"/>
  <c r="I33" i="3"/>
  <c r="J33" i="3" s="1"/>
  <c r="H29" i="3"/>
  <c r="I29" i="3"/>
  <c r="J29" i="3" s="1"/>
  <c r="H25" i="3"/>
  <c r="I25" i="3"/>
  <c r="J25" i="3" s="1"/>
  <c r="H21" i="3"/>
  <c r="I21" i="3"/>
  <c r="J21" i="3" s="1"/>
  <c r="H18" i="3"/>
  <c r="I18" i="3"/>
  <c r="J18" i="3" s="1"/>
  <c r="H60" i="3"/>
  <c r="I60" i="3"/>
  <c r="J60" i="3" s="1"/>
  <c r="H56" i="3"/>
  <c r="I56" i="3"/>
  <c r="J56" i="3" s="1"/>
  <c r="H52" i="3"/>
  <c r="I52" i="3"/>
  <c r="J52" i="3" s="1"/>
  <c r="H48" i="3"/>
  <c r="I48" i="3"/>
  <c r="J48" i="3" s="1"/>
  <c r="H44" i="3"/>
  <c r="I44" i="3"/>
  <c r="J44" i="3" s="1"/>
  <c r="H40" i="3"/>
  <c r="I40" i="3"/>
  <c r="J40" i="3" s="1"/>
  <c r="H36" i="3"/>
  <c r="I36" i="3"/>
  <c r="J36" i="3" s="1"/>
  <c r="H32" i="3"/>
  <c r="I32" i="3"/>
  <c r="J32" i="3" s="1"/>
  <c r="H28" i="3"/>
  <c r="I28" i="3"/>
  <c r="J28" i="3" s="1"/>
  <c r="H24" i="3"/>
  <c r="I24" i="3"/>
  <c r="J24" i="3" s="1"/>
  <c r="H20" i="3"/>
  <c r="I20" i="3"/>
  <c r="J20" i="3" s="1"/>
  <c r="H63" i="3"/>
  <c r="I63" i="3"/>
  <c r="J63" i="3" s="1"/>
  <c r="H59" i="3"/>
  <c r="I59" i="3"/>
  <c r="J59" i="3" s="1"/>
  <c r="H55" i="3"/>
  <c r="I55" i="3"/>
  <c r="J55" i="3" s="1"/>
  <c r="H51" i="3"/>
  <c r="I51" i="3"/>
  <c r="J51" i="3" s="1"/>
  <c r="H47" i="3"/>
  <c r="I47" i="3"/>
  <c r="J47" i="3" s="1"/>
  <c r="H43" i="3"/>
  <c r="I43" i="3"/>
  <c r="J43" i="3" s="1"/>
  <c r="H39" i="3"/>
  <c r="I39" i="3"/>
  <c r="J39" i="3" s="1"/>
  <c r="H35" i="3"/>
  <c r="I35" i="3"/>
  <c r="J35" i="3" s="1"/>
  <c r="H31" i="3"/>
  <c r="I31" i="3"/>
  <c r="J31" i="3" s="1"/>
  <c r="H27" i="3"/>
  <c r="I27" i="3"/>
  <c r="J27" i="3" s="1"/>
  <c r="H23" i="3"/>
  <c r="I23" i="3"/>
  <c r="J23" i="3" s="1"/>
  <c r="H19" i="3"/>
  <c r="I19" i="3"/>
  <c r="J19" i="3" s="1"/>
  <c r="F25" i="15" l="1"/>
  <c r="E25" i="15"/>
  <c r="F24" i="15"/>
  <c r="E24" i="15"/>
  <c r="F23" i="15"/>
  <c r="E23" i="15"/>
  <c r="F22" i="15"/>
  <c r="E22" i="15"/>
  <c r="F21" i="15"/>
  <c r="E21" i="15"/>
  <c r="F20" i="15"/>
  <c r="E20" i="15"/>
  <c r="F19" i="15"/>
  <c r="E19" i="15"/>
  <c r="F18" i="15"/>
  <c r="E18" i="15"/>
  <c r="F17" i="15"/>
  <c r="E17" i="15"/>
  <c r="E18" i="13"/>
  <c r="BT65" i="2" l="1"/>
  <c r="BT66" i="2"/>
  <c r="BT67" i="2"/>
  <c r="BT64" i="2"/>
  <c r="BS65" i="2"/>
  <c r="BS66" i="2"/>
  <c r="BS67" i="2"/>
  <c r="BS64" i="2"/>
  <c r="BQ64" i="2"/>
  <c r="BK65" i="2"/>
  <c r="BK66" i="2"/>
  <c r="BK67" i="2"/>
  <c r="BK64" i="2"/>
  <c r="AW65" i="2"/>
  <c r="AW66" i="2"/>
  <c r="AW67" i="2"/>
  <c r="AW64" i="2"/>
  <c r="AI65" i="2"/>
  <c r="AI66" i="2"/>
  <c r="AI67" i="2"/>
  <c r="AI64" i="2"/>
  <c r="T65" i="2"/>
  <c r="T66" i="2"/>
  <c r="T67" i="2"/>
  <c r="T64" i="2"/>
  <c r="C35" i="8"/>
  <c r="B35" i="8"/>
  <c r="C34" i="8"/>
  <c r="B34" i="8"/>
  <c r="C33" i="8"/>
  <c r="B33" i="8"/>
  <c r="C32" i="8"/>
  <c r="E30" i="8"/>
  <c r="B30" i="8"/>
  <c r="E29" i="8"/>
  <c r="B29" i="8"/>
  <c r="E28" i="8"/>
  <c r="B28" i="8"/>
  <c r="E27" i="8"/>
  <c r="E23" i="8"/>
  <c r="D23" i="8"/>
  <c r="C23" i="8"/>
  <c r="B23" i="8"/>
  <c r="E19" i="8"/>
  <c r="D19" i="8"/>
  <c r="C19" i="8"/>
  <c r="B19" i="8"/>
  <c r="E14" i="8"/>
  <c r="D14" i="8"/>
  <c r="C14" i="8"/>
  <c r="B14" i="8"/>
  <c r="D30" i="8"/>
  <c r="BQ65" i="2"/>
  <c r="D29" i="8"/>
  <c r="C29" i="8"/>
  <c r="D28" i="8"/>
  <c r="C28" i="8"/>
  <c r="E9" i="8"/>
  <c r="D9" i="8"/>
  <c r="C9" i="8"/>
  <c r="B9" i="8"/>
  <c r="C6" i="8"/>
  <c r="B65" i="2"/>
  <c r="B66" i="2"/>
  <c r="B67" i="2"/>
  <c r="B64" i="2"/>
  <c r="M65" i="8"/>
  <c r="M66" i="8"/>
  <c r="M67" i="8"/>
  <c r="M64" i="8"/>
  <c r="P65" i="8"/>
  <c r="T65" i="8" s="1"/>
  <c r="P66" i="8"/>
  <c r="T66" i="8" s="1"/>
  <c r="P67" i="8"/>
  <c r="T67" i="8" s="1"/>
  <c r="AX65" i="8"/>
  <c r="AX66" i="8"/>
  <c r="AX67" i="8"/>
  <c r="AX64" i="8"/>
  <c r="AQ65" i="8"/>
  <c r="AQ66" i="8"/>
  <c r="AQ67" i="8"/>
  <c r="AQ64" i="8"/>
  <c r="AN65" i="8"/>
  <c r="AN66" i="8"/>
  <c r="AN67" i="8"/>
  <c r="AN64" i="8"/>
  <c r="AT65" i="8"/>
  <c r="AT66" i="8"/>
  <c r="AT67" i="8"/>
  <c r="AT64" i="8"/>
  <c r="DL67" i="2" l="1"/>
  <c r="DL66" i="2"/>
  <c r="DL64" i="2"/>
  <c r="DL65" i="2"/>
  <c r="C27" i="8"/>
  <c r="D27" i="8"/>
  <c r="C30" i="8"/>
  <c r="D33" i="8"/>
  <c r="D34" i="8"/>
  <c r="D35" i="8"/>
  <c r="BQ66" i="2"/>
  <c r="BQ67" i="2"/>
  <c r="E33" i="8"/>
  <c r="E34" i="8"/>
  <c r="E35" i="8"/>
  <c r="DM64" i="2"/>
  <c r="DM67" i="2"/>
  <c r="DM66" i="2"/>
  <c r="DM65" i="2"/>
  <c r="DK64" i="2"/>
  <c r="DK66" i="2"/>
  <c r="DK65" i="2"/>
  <c r="BZ67" i="2"/>
  <c r="BZ66" i="2"/>
  <c r="BZ64" i="2"/>
  <c r="BZ65" i="2"/>
  <c r="D6" i="8"/>
  <c r="B6" i="8"/>
  <c r="E6" i="8"/>
  <c r="B32" i="8"/>
  <c r="B27" i="8"/>
  <c r="W65" i="8"/>
  <c r="W66" i="8"/>
  <c r="W67" i="8"/>
  <c r="W64" i="8"/>
  <c r="J65" i="8"/>
  <c r="J66" i="8"/>
  <c r="J67" i="8"/>
  <c r="J64" i="8"/>
  <c r="DK67" i="2" l="1"/>
  <c r="E32" i="8"/>
  <c r="D32" i="8"/>
  <c r="DR67" i="2"/>
  <c r="DR65" i="2"/>
  <c r="DR64" i="2"/>
  <c r="DR66" i="2"/>
  <c r="AQ65" i="2"/>
  <c r="AQ66" i="2"/>
  <c r="AQ67" i="2"/>
  <c r="AQ64" i="2"/>
  <c r="DJ66" i="2" l="1"/>
  <c r="DJ64" i="2"/>
  <c r="DJ67" i="2"/>
  <c r="DJ65" i="2"/>
  <c r="D65" i="2"/>
  <c r="D66" i="2"/>
  <c r="D67" i="2"/>
  <c r="AN64" i="2"/>
  <c r="AN65" i="2"/>
  <c r="AN66" i="2"/>
  <c r="AN67" i="2"/>
  <c r="N65" i="2"/>
  <c r="N66" i="2"/>
  <c r="N67" i="2"/>
  <c r="N64" i="2"/>
  <c r="M65" i="2"/>
  <c r="M66" i="2"/>
  <c r="M67" i="2"/>
  <c r="M64" i="2"/>
  <c r="G65" i="2"/>
  <c r="G66" i="2"/>
  <c r="G67" i="2"/>
  <c r="G64" i="2"/>
  <c r="D64" i="2"/>
  <c r="F67" i="16" l="1"/>
  <c r="G67" i="16" s="1"/>
  <c r="F66" i="16"/>
  <c r="G66" i="16" s="1"/>
  <c r="F64" i="16"/>
  <c r="G64" i="16" s="1"/>
  <c r="F65" i="16"/>
  <c r="G65" i="16" s="1"/>
  <c r="DD65" i="2"/>
  <c r="DD64" i="2"/>
  <c r="DD67" i="2"/>
  <c r="DD66" i="2"/>
  <c r="DF64" i="2"/>
  <c r="DG65" i="2"/>
  <c r="DH64" i="2"/>
  <c r="DG64" i="2"/>
  <c r="DH67" i="2"/>
  <c r="DF67" i="2"/>
  <c r="DG67" i="2"/>
  <c r="DH66" i="2"/>
  <c r="DF66" i="2"/>
  <c r="DG66" i="2"/>
  <c r="DH65" i="2"/>
  <c r="DF65" i="2"/>
  <c r="J66" i="2"/>
  <c r="J65" i="2"/>
  <c r="J64" i="2"/>
  <c r="J67" i="2"/>
  <c r="AP65" i="2"/>
  <c r="AP64" i="2"/>
  <c r="AP67" i="2"/>
  <c r="AP66" i="2"/>
  <c r="DN65" i="2" l="1"/>
  <c r="DN67" i="2"/>
  <c r="DN66" i="2"/>
  <c r="DN64" i="2"/>
  <c r="DE67" i="2"/>
  <c r="DE64" i="2"/>
  <c r="DT64" i="2" s="1"/>
  <c r="DE65" i="2"/>
  <c r="DT65" i="2" s="1"/>
  <c r="DE66" i="2"/>
  <c r="DT66" i="2" s="1"/>
  <c r="DI65" i="2"/>
  <c r="DI67" i="2"/>
  <c r="DO67" i="2" s="1"/>
  <c r="DI66" i="2"/>
  <c r="DI64" i="2"/>
  <c r="DO64" i="2" s="1"/>
  <c r="P66" i="16" l="1"/>
  <c r="P65" i="16"/>
  <c r="P67" i="16"/>
  <c r="DP67" i="2"/>
  <c r="DT67" i="2"/>
  <c r="DQ64" i="2"/>
  <c r="DQ65" i="2"/>
  <c r="DQ66" i="2"/>
  <c r="DS64" i="2"/>
  <c r="DS67" i="2"/>
  <c r="DQ67" i="2"/>
  <c r="DO65" i="2"/>
  <c r="DS65" i="2" s="1"/>
  <c r="DO66" i="2"/>
  <c r="DS66" i="2" s="1"/>
  <c r="DC67" i="2"/>
  <c r="DC64" i="2"/>
  <c r="DP64" i="2"/>
  <c r="DC65" i="2"/>
  <c r="DP65" i="2"/>
  <c r="DP66" i="2"/>
  <c r="DC66" i="2"/>
  <c r="M65" i="16" l="1"/>
  <c r="M67" i="16"/>
  <c r="M66" i="16"/>
  <c r="DU64" i="2"/>
  <c r="DU67" i="2"/>
  <c r="DU65" i="2"/>
  <c r="DU66" i="2"/>
  <c r="X18" i="2" l="1"/>
  <c r="E558" i="13" l="1"/>
  <c r="E559" i="13"/>
  <c r="E560" i="13"/>
  <c r="E561" i="13"/>
  <c r="E562" i="13"/>
  <c r="E563" i="13"/>
  <c r="E564" i="13"/>
  <c r="E565" i="13"/>
  <c r="E566" i="13"/>
  <c r="E567" i="13"/>
  <c r="E568" i="13"/>
  <c r="E569" i="13"/>
  <c r="E570" i="13"/>
  <c r="E571" i="13"/>
  <c r="E572" i="13"/>
  <c r="E573" i="13"/>
  <c r="E574" i="13"/>
  <c r="E575" i="13"/>
  <c r="E576" i="13"/>
  <c r="E577" i="13"/>
  <c r="E578" i="13"/>
  <c r="E579" i="13"/>
  <c r="E580" i="13"/>
  <c r="E581" i="13"/>
  <c r="E546" i="13" l="1"/>
  <c r="E547" i="13"/>
  <c r="E548" i="13"/>
  <c r="E549" i="13"/>
  <c r="E550" i="13"/>
  <c r="E551" i="13"/>
  <c r="E552" i="13"/>
  <c r="E553" i="13"/>
  <c r="E554" i="13"/>
  <c r="E555" i="13"/>
  <c r="E556" i="13"/>
  <c r="E557" i="13"/>
  <c r="E534" i="13"/>
  <c r="E535" i="13"/>
  <c r="E536" i="13"/>
  <c r="E537" i="13"/>
  <c r="E538" i="13"/>
  <c r="E539" i="13"/>
  <c r="E540" i="13"/>
  <c r="E541" i="13"/>
  <c r="E542" i="13"/>
  <c r="E543" i="13"/>
  <c r="E544" i="13"/>
  <c r="E545" i="13"/>
  <c r="E522" i="13"/>
  <c r="E523" i="13"/>
  <c r="E524" i="13"/>
  <c r="E525" i="13"/>
  <c r="E526" i="13"/>
  <c r="E527" i="13"/>
  <c r="E528" i="13"/>
  <c r="E529" i="13"/>
  <c r="E530" i="13"/>
  <c r="E531" i="13"/>
  <c r="E532" i="13"/>
  <c r="E533" i="13"/>
  <c r="E510" i="13"/>
  <c r="E511" i="13"/>
  <c r="E512" i="13"/>
  <c r="E513" i="13"/>
  <c r="E514" i="13"/>
  <c r="E515" i="13"/>
  <c r="E516" i="13"/>
  <c r="E517" i="13"/>
  <c r="E518" i="13"/>
  <c r="E519" i="13"/>
  <c r="E520" i="13"/>
  <c r="E521" i="13"/>
  <c r="E498" i="13" l="1"/>
  <c r="E499" i="13"/>
  <c r="E500" i="13"/>
  <c r="E501" i="13"/>
  <c r="E502" i="13"/>
  <c r="E503" i="13"/>
  <c r="E504" i="13"/>
  <c r="E505" i="13"/>
  <c r="E506" i="13"/>
  <c r="E507" i="13"/>
  <c r="E508" i="13"/>
  <c r="E509" i="13"/>
  <c r="E486" i="13"/>
  <c r="E487" i="13"/>
  <c r="E488" i="13"/>
  <c r="E489" i="13"/>
  <c r="E490" i="13"/>
  <c r="E491" i="13"/>
  <c r="E492" i="13"/>
  <c r="E493" i="13"/>
  <c r="E494" i="13"/>
  <c r="E495" i="13"/>
  <c r="E496" i="13"/>
  <c r="E497" i="13"/>
  <c r="E474" i="13"/>
  <c r="E475" i="13"/>
  <c r="E476" i="13"/>
  <c r="E477" i="13"/>
  <c r="E478" i="13"/>
  <c r="E479" i="13"/>
  <c r="E480" i="13"/>
  <c r="E481" i="13"/>
  <c r="E482" i="13"/>
  <c r="E483" i="13"/>
  <c r="E484" i="13"/>
  <c r="E485" i="13"/>
  <c r="E462" i="13"/>
  <c r="E463" i="13"/>
  <c r="E464" i="13"/>
  <c r="E465" i="13"/>
  <c r="E466" i="13"/>
  <c r="E467" i="13"/>
  <c r="E468" i="13"/>
  <c r="E469" i="13"/>
  <c r="E470" i="13"/>
  <c r="E471" i="13"/>
  <c r="E472" i="13"/>
  <c r="E473" i="13"/>
  <c r="E438" i="13"/>
  <c r="E439" i="13"/>
  <c r="E440" i="13"/>
  <c r="E441" i="13"/>
  <c r="E442" i="13"/>
  <c r="E443" i="13"/>
  <c r="E444" i="13"/>
  <c r="E445" i="13"/>
  <c r="E446" i="13"/>
  <c r="E447" i="13"/>
  <c r="E448" i="13"/>
  <c r="E449" i="13"/>
  <c r="E450" i="13"/>
  <c r="E451" i="13"/>
  <c r="E452" i="13"/>
  <c r="E453" i="13"/>
  <c r="E454" i="13"/>
  <c r="E455" i="13"/>
  <c r="E456" i="13"/>
  <c r="E457" i="13"/>
  <c r="E458" i="13"/>
  <c r="E459" i="13"/>
  <c r="E460" i="13"/>
  <c r="E461" i="13"/>
  <c r="E426" i="13" l="1"/>
  <c r="E427" i="13"/>
  <c r="E428" i="13"/>
  <c r="E429" i="13"/>
  <c r="E430" i="13"/>
  <c r="E431" i="13"/>
  <c r="E432" i="13"/>
  <c r="E433" i="13"/>
  <c r="E434" i="13"/>
  <c r="E435" i="13"/>
  <c r="E436" i="13"/>
  <c r="E437" i="13"/>
  <c r="E414" i="13"/>
  <c r="E415" i="13"/>
  <c r="E416" i="13"/>
  <c r="E417" i="13"/>
  <c r="E418" i="13"/>
  <c r="E419" i="13"/>
  <c r="E420" i="13"/>
  <c r="E421" i="13"/>
  <c r="E422" i="13"/>
  <c r="E423" i="13"/>
  <c r="E424" i="13"/>
  <c r="E425" i="13"/>
  <c r="E402" i="13"/>
  <c r="E403" i="13"/>
  <c r="E404" i="13"/>
  <c r="E405" i="13"/>
  <c r="E406" i="13"/>
  <c r="E407" i="13"/>
  <c r="E408" i="13"/>
  <c r="E409" i="13"/>
  <c r="E410" i="13"/>
  <c r="E411" i="13"/>
  <c r="E412" i="13"/>
  <c r="E413" i="13"/>
  <c r="E390" i="13"/>
  <c r="E391" i="13"/>
  <c r="E392" i="13"/>
  <c r="E393" i="13"/>
  <c r="E394" i="13"/>
  <c r="E395" i="13"/>
  <c r="E396" i="13"/>
  <c r="E397" i="13"/>
  <c r="E398" i="13"/>
  <c r="E399" i="13"/>
  <c r="E400" i="13"/>
  <c r="E401" i="13"/>
  <c r="E378" i="13"/>
  <c r="E379" i="13"/>
  <c r="E380" i="13"/>
  <c r="E381" i="13"/>
  <c r="E382" i="13"/>
  <c r="E383" i="13"/>
  <c r="E384" i="13"/>
  <c r="E385" i="13"/>
  <c r="E386" i="13"/>
  <c r="E387" i="13"/>
  <c r="E388" i="13"/>
  <c r="E389" i="13"/>
  <c r="E366" i="13"/>
  <c r="E367" i="13"/>
  <c r="E368" i="13"/>
  <c r="E369" i="13"/>
  <c r="E370" i="13"/>
  <c r="E371" i="13"/>
  <c r="E372" i="13"/>
  <c r="E373" i="13"/>
  <c r="E374" i="13"/>
  <c r="E375" i="13"/>
  <c r="E376" i="13"/>
  <c r="E377" i="13"/>
  <c r="E354" i="13"/>
  <c r="E355" i="13"/>
  <c r="E356" i="13"/>
  <c r="E357" i="13"/>
  <c r="E358" i="13"/>
  <c r="E359" i="13"/>
  <c r="E360" i="13"/>
  <c r="E361" i="13"/>
  <c r="E362" i="13"/>
  <c r="E363" i="13"/>
  <c r="E364" i="13"/>
  <c r="E365" i="13"/>
  <c r="E342" i="13"/>
  <c r="E343" i="13"/>
  <c r="E344" i="13"/>
  <c r="E345" i="13"/>
  <c r="E346" i="13"/>
  <c r="E347" i="13"/>
  <c r="E348" i="13"/>
  <c r="E349" i="13"/>
  <c r="E350" i="13"/>
  <c r="E351" i="13"/>
  <c r="E352" i="13"/>
  <c r="E353" i="13"/>
  <c r="E330" i="13"/>
  <c r="E331" i="13"/>
  <c r="E332" i="13"/>
  <c r="E333" i="13"/>
  <c r="E334" i="13"/>
  <c r="E335" i="13"/>
  <c r="E336" i="13"/>
  <c r="E337" i="13"/>
  <c r="E338" i="13"/>
  <c r="E339" i="13"/>
  <c r="E340" i="13"/>
  <c r="E341" i="13"/>
  <c r="E318" i="13"/>
  <c r="E319" i="13"/>
  <c r="E320" i="13"/>
  <c r="E321" i="13"/>
  <c r="E322" i="13"/>
  <c r="E323" i="13"/>
  <c r="E324" i="13"/>
  <c r="E325" i="13"/>
  <c r="E326" i="13"/>
  <c r="E327" i="13"/>
  <c r="E328" i="13"/>
  <c r="E329" i="13"/>
  <c r="E306" i="13"/>
  <c r="E307" i="13"/>
  <c r="E308" i="13"/>
  <c r="E309" i="13"/>
  <c r="E310" i="13"/>
  <c r="E311" i="13"/>
  <c r="E312" i="13"/>
  <c r="E313" i="13"/>
  <c r="E314" i="13"/>
  <c r="E315" i="13"/>
  <c r="E316" i="13"/>
  <c r="E317" i="13"/>
  <c r="E294" i="13"/>
  <c r="E295" i="13"/>
  <c r="E296" i="13"/>
  <c r="E297" i="13"/>
  <c r="E298" i="13"/>
  <c r="E299" i="13"/>
  <c r="E300" i="13"/>
  <c r="E301" i="13"/>
  <c r="E302" i="13"/>
  <c r="E303" i="13"/>
  <c r="E304" i="13"/>
  <c r="E305" i="13"/>
  <c r="E150" i="13" l="1"/>
  <c r="E151" i="13"/>
  <c r="E152" i="13"/>
  <c r="E153" i="13"/>
  <c r="E154" i="13"/>
  <c r="E155" i="13"/>
  <c r="E156" i="13"/>
  <c r="E157" i="13"/>
  <c r="E158" i="13"/>
  <c r="E159" i="13"/>
  <c r="E160" i="13"/>
  <c r="E161" i="13"/>
  <c r="E162" i="13"/>
  <c r="E163" i="13"/>
  <c r="E164" i="13"/>
  <c r="E165" i="13"/>
  <c r="E166" i="13"/>
  <c r="E167" i="13"/>
  <c r="E168" i="13"/>
  <c r="E169" i="13"/>
  <c r="E170" i="13"/>
  <c r="E171" i="13"/>
  <c r="E172" i="13"/>
  <c r="E173" i="13"/>
  <c r="E174" i="13"/>
  <c r="E175" i="13"/>
  <c r="E176" i="13"/>
  <c r="E177" i="13"/>
  <c r="E178" i="13"/>
  <c r="E179" i="13"/>
  <c r="E180" i="13"/>
  <c r="E181" i="13"/>
  <c r="E182" i="13"/>
  <c r="E183" i="13"/>
  <c r="E184" i="13"/>
  <c r="E185" i="13"/>
  <c r="E186" i="13"/>
  <c r="E187" i="13"/>
  <c r="E188" i="13"/>
  <c r="E189" i="13"/>
  <c r="E190" i="13"/>
  <c r="E191" i="13"/>
  <c r="E192" i="13"/>
  <c r="E193" i="13"/>
  <c r="E194" i="13"/>
  <c r="E195" i="13"/>
  <c r="E196" i="13"/>
  <c r="E197" i="13"/>
  <c r="E198" i="13"/>
  <c r="E199" i="13"/>
  <c r="E200" i="13"/>
  <c r="E201" i="13"/>
  <c r="E202" i="13"/>
  <c r="E203" i="13"/>
  <c r="E204" i="13"/>
  <c r="E205" i="13"/>
  <c r="E206" i="13"/>
  <c r="E207" i="13"/>
  <c r="E208" i="13"/>
  <c r="E209" i="13"/>
  <c r="E210" i="13"/>
  <c r="E211" i="13"/>
  <c r="E212" i="13"/>
  <c r="E213" i="13"/>
  <c r="E214" i="13"/>
  <c r="E215" i="13"/>
  <c r="E216" i="13"/>
  <c r="E217" i="13"/>
  <c r="E218" i="13"/>
  <c r="E219" i="13"/>
  <c r="E220" i="13"/>
  <c r="E221" i="13"/>
  <c r="E222" i="13"/>
  <c r="E223" i="13"/>
  <c r="E224" i="13"/>
  <c r="E225" i="13"/>
  <c r="E226" i="13"/>
  <c r="E227" i="13"/>
  <c r="E228" i="13"/>
  <c r="E229" i="13"/>
  <c r="E230" i="13"/>
  <c r="E231" i="13"/>
  <c r="E232" i="13"/>
  <c r="E233" i="13"/>
  <c r="E234" i="13"/>
  <c r="E235" i="13"/>
  <c r="E236" i="13"/>
  <c r="E237" i="13"/>
  <c r="E238" i="13"/>
  <c r="E239" i="13"/>
  <c r="E240" i="13"/>
  <c r="E241" i="13"/>
  <c r="E242" i="13"/>
  <c r="E243" i="13"/>
  <c r="E244" i="13"/>
  <c r="E245" i="13"/>
  <c r="E246" i="13"/>
  <c r="E247" i="13"/>
  <c r="E248" i="13"/>
  <c r="E249" i="13"/>
  <c r="E250" i="13"/>
  <c r="E251" i="13"/>
  <c r="E252" i="13"/>
  <c r="E253" i="13"/>
  <c r="E254" i="13"/>
  <c r="E255" i="13"/>
  <c r="E256" i="13"/>
  <c r="E257" i="13"/>
  <c r="E258" i="13"/>
  <c r="E259" i="13"/>
  <c r="E260" i="13"/>
  <c r="E261" i="13"/>
  <c r="E262" i="13"/>
  <c r="E263" i="13"/>
  <c r="E264" i="13"/>
  <c r="E265" i="13"/>
  <c r="E266" i="13"/>
  <c r="E267" i="13"/>
  <c r="E268" i="13"/>
  <c r="E269" i="13"/>
  <c r="E270" i="13"/>
  <c r="E271" i="13"/>
  <c r="E272" i="13"/>
  <c r="E273" i="13"/>
  <c r="E274" i="13"/>
  <c r="E275" i="13"/>
  <c r="E276" i="13"/>
  <c r="E277" i="13"/>
  <c r="E278" i="13"/>
  <c r="E279" i="13"/>
  <c r="E280" i="13"/>
  <c r="E281" i="13"/>
  <c r="E282" i="13"/>
  <c r="E283" i="13"/>
  <c r="E284" i="13"/>
  <c r="E285" i="13"/>
  <c r="E286" i="13"/>
  <c r="E287" i="13"/>
  <c r="E288" i="13"/>
  <c r="E289" i="13"/>
  <c r="E290" i="13"/>
  <c r="E291" i="13"/>
  <c r="E292" i="13"/>
  <c r="E293" i="13"/>
  <c r="E149" i="13"/>
  <c r="D19" i="13" l="1"/>
  <c r="D20" i="13"/>
  <c r="D21" i="13"/>
  <c r="D22" i="13"/>
  <c r="D23" i="13"/>
  <c r="D24" i="13"/>
  <c r="D25" i="13"/>
  <c r="D26" i="13"/>
  <c r="D27" i="13"/>
  <c r="D28" i="13"/>
  <c r="D29" i="13"/>
  <c r="D30" i="13"/>
  <c r="D31" i="13"/>
  <c r="D32" i="13"/>
  <c r="D33" i="13"/>
  <c r="D34" i="13"/>
  <c r="D35" i="13"/>
  <c r="D36" i="13"/>
  <c r="D37" i="13"/>
  <c r="D38" i="13"/>
  <c r="D39" i="13"/>
  <c r="D40" i="13"/>
  <c r="D41" i="13"/>
  <c r="D42" i="13"/>
  <c r="D43" i="13"/>
  <c r="D44" i="13"/>
  <c r="D45" i="13"/>
  <c r="D46" i="13"/>
  <c r="D47" i="13"/>
  <c r="D48" i="13"/>
  <c r="D49" i="13"/>
  <c r="D50" i="13"/>
  <c r="D51" i="13"/>
  <c r="D52" i="13"/>
  <c r="D53" i="13"/>
  <c r="D54" i="13"/>
  <c r="D55" i="13"/>
  <c r="D56" i="13"/>
  <c r="D57" i="13"/>
  <c r="D58" i="13"/>
  <c r="D59" i="13"/>
  <c r="D60" i="13"/>
  <c r="D61" i="13"/>
  <c r="D62" i="13"/>
  <c r="D63" i="13"/>
  <c r="D64" i="13"/>
  <c r="D65" i="13"/>
  <c r="D66" i="13"/>
  <c r="D67" i="13"/>
  <c r="D68" i="13"/>
  <c r="D69" i="13"/>
  <c r="D70" i="13"/>
  <c r="D71" i="13"/>
  <c r="D72" i="13"/>
  <c r="D73" i="13"/>
  <c r="D74" i="13"/>
  <c r="D75" i="13"/>
  <c r="D76" i="13"/>
  <c r="D77" i="13"/>
  <c r="D78" i="13"/>
  <c r="D79" i="13"/>
  <c r="D80" i="13"/>
  <c r="D81" i="13"/>
  <c r="D82" i="13"/>
  <c r="D83" i="13"/>
  <c r="D84" i="13"/>
  <c r="D85" i="13"/>
  <c r="D86" i="13"/>
  <c r="D87" i="13"/>
  <c r="D88" i="13"/>
  <c r="D89" i="13"/>
  <c r="D90" i="13"/>
  <c r="D91" i="13"/>
  <c r="D92" i="13"/>
  <c r="D93" i="13"/>
  <c r="D94" i="13"/>
  <c r="D95" i="13"/>
  <c r="D96" i="13"/>
  <c r="D97" i="13"/>
  <c r="D98" i="13"/>
  <c r="D99" i="13"/>
  <c r="D100" i="13"/>
  <c r="D101" i="13"/>
  <c r="D102" i="13"/>
  <c r="D103" i="13"/>
  <c r="D104" i="13"/>
  <c r="D105" i="13"/>
  <c r="D106" i="13"/>
  <c r="D107" i="13"/>
  <c r="D108" i="13"/>
  <c r="D109" i="13"/>
  <c r="D110" i="13"/>
  <c r="D111" i="13"/>
  <c r="D112" i="13"/>
  <c r="D113" i="13"/>
  <c r="D114" i="13"/>
  <c r="D115" i="13"/>
  <c r="D116" i="13"/>
  <c r="D117" i="13"/>
  <c r="D118" i="13"/>
  <c r="D119" i="13"/>
  <c r="D120" i="13"/>
  <c r="D121" i="13"/>
  <c r="D122" i="13"/>
  <c r="D123" i="13"/>
  <c r="D124" i="13"/>
  <c r="D125" i="13"/>
  <c r="D126" i="13"/>
  <c r="D127" i="13"/>
  <c r="D128" i="13"/>
  <c r="D129" i="13"/>
  <c r="D130" i="13"/>
  <c r="D131" i="13"/>
  <c r="D132" i="13"/>
  <c r="D133" i="13"/>
  <c r="D134" i="13"/>
  <c r="D135" i="13"/>
  <c r="D136" i="13"/>
  <c r="D137" i="13"/>
  <c r="D138" i="13"/>
  <c r="D139" i="13"/>
  <c r="D140" i="13"/>
  <c r="D141" i="13"/>
  <c r="D142" i="13"/>
  <c r="D143" i="13"/>
  <c r="D144" i="13"/>
  <c r="D145" i="13"/>
  <c r="D146" i="13"/>
  <c r="D147" i="13"/>
  <c r="D148" i="13"/>
  <c r="D149" i="13"/>
  <c r="D150" i="13"/>
  <c r="D151" i="13"/>
  <c r="D152" i="13"/>
  <c r="D153" i="13"/>
  <c r="D154" i="13"/>
  <c r="D155" i="13"/>
  <c r="D156" i="13"/>
  <c r="D157" i="13"/>
  <c r="D158" i="13"/>
  <c r="D159" i="13"/>
  <c r="D160" i="13"/>
  <c r="D161" i="13"/>
  <c r="D162" i="13"/>
  <c r="D163" i="13"/>
  <c r="D164" i="13"/>
  <c r="D165" i="13"/>
  <c r="D166" i="13"/>
  <c r="D167" i="13"/>
  <c r="D168" i="13"/>
  <c r="D169" i="13"/>
  <c r="D170" i="13"/>
  <c r="D171" i="13"/>
  <c r="D172" i="13"/>
  <c r="D173" i="13"/>
  <c r="D174" i="13"/>
  <c r="D175" i="13"/>
  <c r="D176" i="13"/>
  <c r="D177" i="13"/>
  <c r="D178" i="13"/>
  <c r="D179" i="13"/>
  <c r="D180" i="13"/>
  <c r="D181" i="13"/>
  <c r="D182" i="13"/>
  <c r="D183" i="13"/>
  <c r="D184" i="13"/>
  <c r="D185" i="13"/>
  <c r="D186" i="13"/>
  <c r="D187" i="13"/>
  <c r="D188" i="13"/>
  <c r="D189" i="13"/>
  <c r="D190" i="13"/>
  <c r="D191" i="13"/>
  <c r="D192" i="13"/>
  <c r="D193" i="13"/>
  <c r="D194" i="13"/>
  <c r="D195" i="13"/>
  <c r="D196" i="13"/>
  <c r="D197" i="13"/>
  <c r="D198" i="13"/>
  <c r="D199" i="13"/>
  <c r="D200" i="13"/>
  <c r="D201" i="13"/>
  <c r="D202" i="13"/>
  <c r="D203" i="13"/>
  <c r="D204" i="13"/>
  <c r="D205" i="13"/>
  <c r="D206" i="13"/>
  <c r="D207" i="13"/>
  <c r="D208" i="13"/>
  <c r="D209" i="13"/>
  <c r="D210" i="13"/>
  <c r="D211" i="13"/>
  <c r="D212" i="13"/>
  <c r="D213" i="13"/>
  <c r="D214" i="13"/>
  <c r="D215" i="13"/>
  <c r="D216" i="13"/>
  <c r="D217" i="13"/>
  <c r="D218" i="13"/>
  <c r="D219" i="13"/>
  <c r="D220" i="13"/>
  <c r="D221" i="13"/>
  <c r="D222" i="13"/>
  <c r="D223" i="13"/>
  <c r="D224" i="13"/>
  <c r="D225" i="13"/>
  <c r="D226" i="13"/>
  <c r="D227" i="13"/>
  <c r="D228" i="13"/>
  <c r="D229" i="13"/>
  <c r="D230" i="13"/>
  <c r="D231" i="13"/>
  <c r="D232" i="13"/>
  <c r="D233" i="13"/>
  <c r="D234" i="13"/>
  <c r="D235" i="13"/>
  <c r="D236" i="13"/>
  <c r="D237" i="13"/>
  <c r="D238" i="13"/>
  <c r="D239" i="13"/>
  <c r="D240" i="13"/>
  <c r="D241" i="13"/>
  <c r="D242" i="13"/>
  <c r="D243" i="13"/>
  <c r="D244" i="13"/>
  <c r="D245" i="13"/>
  <c r="D246" i="13"/>
  <c r="D247" i="13"/>
  <c r="D248" i="13"/>
  <c r="D249" i="13"/>
  <c r="D250" i="13"/>
  <c r="D251" i="13"/>
  <c r="D252" i="13"/>
  <c r="D253" i="13"/>
  <c r="D254" i="13"/>
  <c r="D255" i="13"/>
  <c r="D256" i="13"/>
  <c r="D257" i="13"/>
  <c r="D258" i="13"/>
  <c r="D259" i="13"/>
  <c r="D260" i="13"/>
  <c r="D261" i="13"/>
  <c r="D262" i="13"/>
  <c r="D263" i="13"/>
  <c r="D264" i="13"/>
  <c r="D265" i="13"/>
  <c r="D266" i="13"/>
  <c r="D267" i="13"/>
  <c r="D268" i="13"/>
  <c r="D269" i="13"/>
  <c r="D270" i="13"/>
  <c r="D271" i="13"/>
  <c r="D272" i="13"/>
  <c r="D273" i="13"/>
  <c r="D274" i="13"/>
  <c r="D275" i="13"/>
  <c r="D276" i="13"/>
  <c r="D277" i="13"/>
  <c r="D278" i="13"/>
  <c r="D279" i="13"/>
  <c r="D280" i="13"/>
  <c r="D281" i="13"/>
  <c r="D282" i="13"/>
  <c r="D283" i="13"/>
  <c r="D284" i="13"/>
  <c r="D285" i="13"/>
  <c r="D286" i="13"/>
  <c r="D287" i="13"/>
  <c r="D288" i="13"/>
  <c r="D289" i="13"/>
  <c r="D290" i="13"/>
  <c r="D291" i="13"/>
  <c r="D292" i="13"/>
  <c r="D293" i="13"/>
  <c r="D294" i="13"/>
  <c r="D295" i="13"/>
  <c r="D296" i="13"/>
  <c r="D297" i="13"/>
  <c r="D298" i="13"/>
  <c r="D299" i="13"/>
  <c r="D300" i="13"/>
  <c r="D301" i="13"/>
  <c r="D302" i="13"/>
  <c r="D303" i="13"/>
  <c r="D304" i="13"/>
  <c r="D305" i="13"/>
  <c r="D306" i="13"/>
  <c r="D307" i="13"/>
  <c r="D308" i="13"/>
  <c r="D309" i="13"/>
  <c r="D310" i="13"/>
  <c r="D311" i="13"/>
  <c r="D312" i="13"/>
  <c r="D313" i="13"/>
  <c r="D314" i="13"/>
  <c r="D315" i="13"/>
  <c r="D316" i="13"/>
  <c r="D317" i="13"/>
  <c r="D318" i="13"/>
  <c r="D319" i="13"/>
  <c r="D320" i="13"/>
  <c r="D321" i="13"/>
  <c r="D322" i="13"/>
  <c r="D323" i="13"/>
  <c r="D324" i="13"/>
  <c r="D325" i="13"/>
  <c r="D326" i="13"/>
  <c r="D327" i="13"/>
  <c r="D328" i="13"/>
  <c r="D329" i="13"/>
  <c r="D330" i="13"/>
  <c r="D331" i="13"/>
  <c r="D332" i="13"/>
  <c r="D333" i="13"/>
  <c r="D334" i="13"/>
  <c r="D335" i="13"/>
  <c r="D336" i="13"/>
  <c r="D337" i="13"/>
  <c r="D338" i="13"/>
  <c r="D339" i="13"/>
  <c r="D340" i="13"/>
  <c r="D341" i="13"/>
  <c r="D342" i="13"/>
  <c r="D343" i="13"/>
  <c r="D344" i="13"/>
  <c r="D345" i="13"/>
  <c r="D346" i="13"/>
  <c r="D347" i="13"/>
  <c r="D348" i="13"/>
  <c r="D349" i="13"/>
  <c r="D350" i="13"/>
  <c r="D351" i="13"/>
  <c r="D352" i="13"/>
  <c r="D353" i="13"/>
  <c r="D354" i="13"/>
  <c r="D355" i="13"/>
  <c r="D356" i="13"/>
  <c r="D357" i="13"/>
  <c r="D358" i="13"/>
  <c r="D359" i="13"/>
  <c r="D360" i="13"/>
  <c r="D361" i="13"/>
  <c r="D362" i="13"/>
  <c r="D363" i="13"/>
  <c r="D364" i="13"/>
  <c r="D365" i="13"/>
  <c r="D366" i="13"/>
  <c r="D367" i="13"/>
  <c r="D368" i="13"/>
  <c r="D369" i="13"/>
  <c r="D370" i="13"/>
  <c r="D371" i="13"/>
  <c r="D372" i="13"/>
  <c r="D373" i="13"/>
  <c r="D374" i="13"/>
  <c r="D375" i="13"/>
  <c r="D376" i="13"/>
  <c r="D377" i="13"/>
  <c r="D378" i="13"/>
  <c r="D379" i="13"/>
  <c r="D380" i="13"/>
  <c r="D381" i="13"/>
  <c r="D382" i="13"/>
  <c r="D383" i="13"/>
  <c r="D384" i="13"/>
  <c r="D385" i="13"/>
  <c r="D386" i="13"/>
  <c r="D387" i="13"/>
  <c r="D388" i="13"/>
  <c r="D389" i="13"/>
  <c r="D390" i="13"/>
  <c r="D391" i="13"/>
  <c r="D392" i="13"/>
  <c r="D393" i="13"/>
  <c r="D394" i="13"/>
  <c r="D395" i="13"/>
  <c r="D396" i="13"/>
  <c r="D397" i="13"/>
  <c r="D398" i="13"/>
  <c r="D399" i="13"/>
  <c r="D400" i="13"/>
  <c r="D401" i="13"/>
  <c r="D402" i="13"/>
  <c r="D403" i="13"/>
  <c r="D404" i="13"/>
  <c r="D405" i="13"/>
  <c r="D406" i="13"/>
  <c r="D407" i="13"/>
  <c r="D408" i="13"/>
  <c r="D409" i="13"/>
  <c r="D410" i="13"/>
  <c r="D411" i="13"/>
  <c r="D412" i="13"/>
  <c r="D413" i="13"/>
  <c r="D414" i="13"/>
  <c r="D415" i="13"/>
  <c r="D416" i="13"/>
  <c r="D417" i="13"/>
  <c r="D418" i="13"/>
  <c r="D419" i="13"/>
  <c r="D420" i="13"/>
  <c r="D421" i="13"/>
  <c r="D422" i="13"/>
  <c r="D423" i="13"/>
  <c r="D424" i="13"/>
  <c r="D425" i="13"/>
  <c r="D426" i="13"/>
  <c r="D427" i="13"/>
  <c r="D428" i="13"/>
  <c r="D429" i="13"/>
  <c r="D430" i="13"/>
  <c r="D431" i="13"/>
  <c r="D432" i="13"/>
  <c r="D433" i="13"/>
  <c r="D434" i="13"/>
  <c r="D435" i="13"/>
  <c r="D436" i="13"/>
  <c r="D437" i="13"/>
  <c r="D438" i="13"/>
  <c r="D439" i="13"/>
  <c r="D440" i="13"/>
  <c r="D441" i="13"/>
  <c r="D442" i="13"/>
  <c r="D443" i="13"/>
  <c r="D444" i="13"/>
  <c r="D445" i="13"/>
  <c r="D446" i="13"/>
  <c r="D447" i="13"/>
  <c r="D448" i="13"/>
  <c r="D449" i="13"/>
  <c r="D450" i="13"/>
  <c r="D451" i="13"/>
  <c r="D452" i="13"/>
  <c r="D453" i="13"/>
  <c r="D454" i="13"/>
  <c r="D455" i="13"/>
  <c r="D456" i="13"/>
  <c r="D457" i="13"/>
  <c r="D458" i="13"/>
  <c r="D459" i="13"/>
  <c r="D460" i="13"/>
  <c r="D461" i="13"/>
  <c r="D462" i="13"/>
  <c r="D463" i="13"/>
  <c r="D464" i="13"/>
  <c r="D465" i="13"/>
  <c r="D466" i="13"/>
  <c r="D467" i="13"/>
  <c r="D468" i="13"/>
  <c r="D469" i="13"/>
  <c r="D470" i="13"/>
  <c r="D471" i="13"/>
  <c r="D472" i="13"/>
  <c r="D473" i="13"/>
  <c r="D474" i="13"/>
  <c r="D475" i="13"/>
  <c r="D476" i="13"/>
  <c r="D477" i="13"/>
  <c r="D478" i="13"/>
  <c r="D479" i="13"/>
  <c r="D480" i="13"/>
  <c r="D481" i="13"/>
  <c r="D482" i="13"/>
  <c r="D483" i="13"/>
  <c r="D484" i="13"/>
  <c r="D485" i="13"/>
  <c r="D486" i="13"/>
  <c r="D487" i="13"/>
  <c r="D488" i="13"/>
  <c r="D489" i="13"/>
  <c r="D490" i="13"/>
  <c r="D491" i="13"/>
  <c r="D492" i="13"/>
  <c r="D493" i="13"/>
  <c r="D494" i="13"/>
  <c r="D495" i="13"/>
  <c r="D496" i="13"/>
  <c r="D497" i="13"/>
  <c r="D498" i="13"/>
  <c r="D499" i="13"/>
  <c r="D500" i="13"/>
  <c r="D501" i="13"/>
  <c r="D502" i="13"/>
  <c r="D503" i="13"/>
  <c r="D504" i="13"/>
  <c r="D505" i="13"/>
  <c r="D506" i="13"/>
  <c r="D507" i="13"/>
  <c r="D508" i="13"/>
  <c r="D509" i="13"/>
  <c r="D510" i="13"/>
  <c r="D511" i="13"/>
  <c r="D512" i="13"/>
  <c r="D513" i="13"/>
  <c r="D514" i="13"/>
  <c r="D515" i="13"/>
  <c r="D516" i="13"/>
  <c r="D517" i="13"/>
  <c r="D518" i="13"/>
  <c r="D519" i="13"/>
  <c r="D520" i="13"/>
  <c r="D521" i="13"/>
  <c r="D522" i="13"/>
  <c r="D523" i="13"/>
  <c r="D524" i="13"/>
  <c r="D525" i="13"/>
  <c r="D526" i="13"/>
  <c r="D527" i="13"/>
  <c r="D528" i="13"/>
  <c r="D529" i="13"/>
  <c r="D530" i="13"/>
  <c r="D531" i="13"/>
  <c r="D532" i="13"/>
  <c r="D533" i="13"/>
  <c r="D534" i="13"/>
  <c r="D535" i="13"/>
  <c r="D536" i="13"/>
  <c r="D537" i="13"/>
  <c r="D538" i="13"/>
  <c r="D539" i="13"/>
  <c r="D540" i="13"/>
  <c r="D541" i="13"/>
  <c r="D542" i="13"/>
  <c r="D543" i="13"/>
  <c r="D544" i="13"/>
  <c r="D545" i="13"/>
  <c r="D546" i="13"/>
  <c r="D547" i="13"/>
  <c r="D548" i="13"/>
  <c r="D549" i="13"/>
  <c r="D550" i="13"/>
  <c r="D551" i="13"/>
  <c r="D552" i="13"/>
  <c r="D553" i="13"/>
  <c r="D554" i="13"/>
  <c r="D555" i="13"/>
  <c r="D556" i="13"/>
  <c r="D557" i="13"/>
  <c r="D558" i="13"/>
  <c r="D559" i="13"/>
  <c r="D560" i="13"/>
  <c r="D561" i="13"/>
  <c r="D562" i="13"/>
  <c r="D563" i="13"/>
  <c r="D564" i="13"/>
  <c r="D565" i="13"/>
  <c r="D566" i="13"/>
  <c r="D567" i="13"/>
  <c r="D568" i="13"/>
  <c r="D569" i="13"/>
  <c r="D570" i="13"/>
  <c r="D571" i="13"/>
  <c r="D572" i="13"/>
  <c r="D573" i="13"/>
  <c r="D574" i="13"/>
  <c r="D575" i="13"/>
  <c r="D576" i="13"/>
  <c r="D577" i="13"/>
  <c r="D578" i="13"/>
  <c r="D579" i="13"/>
  <c r="D580" i="13"/>
  <c r="D581" i="13"/>
  <c r="D18" i="13"/>
  <c r="E138" i="13"/>
  <c r="E139" i="13"/>
  <c r="E140" i="13"/>
  <c r="E141" i="13"/>
  <c r="E142" i="13"/>
  <c r="E143" i="13"/>
  <c r="E144" i="13"/>
  <c r="E145" i="13"/>
  <c r="E146" i="13"/>
  <c r="E147" i="13"/>
  <c r="E148" i="13"/>
  <c r="E126" i="13"/>
  <c r="E127" i="13"/>
  <c r="E128" i="13"/>
  <c r="E129" i="13"/>
  <c r="E130" i="13"/>
  <c r="E131" i="13"/>
  <c r="E132" i="13"/>
  <c r="E133" i="13"/>
  <c r="E134" i="13"/>
  <c r="E135" i="13"/>
  <c r="E136" i="13"/>
  <c r="E137" i="13"/>
  <c r="E114" i="13"/>
  <c r="E115" i="13"/>
  <c r="E116" i="13"/>
  <c r="E117" i="13"/>
  <c r="E118" i="13"/>
  <c r="E119" i="13"/>
  <c r="E120" i="13"/>
  <c r="E121" i="13"/>
  <c r="E122" i="13"/>
  <c r="E123" i="13"/>
  <c r="E124" i="13"/>
  <c r="E125" i="13"/>
  <c r="E102" i="13"/>
  <c r="E103" i="13"/>
  <c r="E104" i="13"/>
  <c r="E105" i="13"/>
  <c r="E106" i="13"/>
  <c r="E107" i="13"/>
  <c r="E108" i="13"/>
  <c r="E109" i="13"/>
  <c r="E110" i="13"/>
  <c r="E111" i="13"/>
  <c r="E112" i="13"/>
  <c r="E113" i="13"/>
  <c r="E78" i="13"/>
  <c r="E79" i="13"/>
  <c r="E80" i="13"/>
  <c r="E81" i="13"/>
  <c r="E82" i="13"/>
  <c r="E83" i="13"/>
  <c r="E84" i="13"/>
  <c r="E85" i="13"/>
  <c r="E86" i="13"/>
  <c r="E87" i="13"/>
  <c r="E88" i="13"/>
  <c r="E89" i="13"/>
  <c r="E90" i="13"/>
  <c r="E91" i="13"/>
  <c r="E92" i="13"/>
  <c r="E93" i="13"/>
  <c r="E94" i="13"/>
  <c r="E95" i="13"/>
  <c r="E96" i="13"/>
  <c r="E97" i="13"/>
  <c r="E98" i="13"/>
  <c r="E99" i="13"/>
  <c r="E100" i="13"/>
  <c r="E101" i="13"/>
  <c r="E66" i="13"/>
  <c r="E67" i="13"/>
  <c r="E68" i="13"/>
  <c r="E69" i="13"/>
  <c r="E70" i="13"/>
  <c r="E71" i="13"/>
  <c r="E72" i="13"/>
  <c r="E73" i="13"/>
  <c r="E74" i="13"/>
  <c r="E75" i="13"/>
  <c r="E76" i="13"/>
  <c r="E77" i="13"/>
  <c r="E54" i="13"/>
  <c r="E55" i="13"/>
  <c r="E56" i="13"/>
  <c r="E57" i="13"/>
  <c r="E58" i="13"/>
  <c r="E59" i="13"/>
  <c r="E60" i="13"/>
  <c r="E61" i="13"/>
  <c r="E62" i="13"/>
  <c r="E63" i="13"/>
  <c r="E64" i="13"/>
  <c r="E65" i="13"/>
  <c r="E19" i="13"/>
  <c r="E20" i="13"/>
  <c r="E21" i="13"/>
  <c r="E22" i="13"/>
  <c r="E23" i="13"/>
  <c r="E24" i="13"/>
  <c r="E25" i="13"/>
  <c r="E26" i="13"/>
  <c r="E27" i="13"/>
  <c r="E28" i="13"/>
  <c r="E29" i="13"/>
  <c r="E30" i="13"/>
  <c r="E31" i="13"/>
  <c r="E32" i="13"/>
  <c r="E33" i="13"/>
  <c r="E34" i="13"/>
  <c r="E35" i="13"/>
  <c r="E36" i="13"/>
  <c r="E37" i="13"/>
  <c r="E38" i="13"/>
  <c r="E39" i="13"/>
  <c r="E40" i="13"/>
  <c r="E41" i="13"/>
  <c r="E42" i="13"/>
  <c r="E43" i="13"/>
  <c r="E44" i="13"/>
  <c r="E45" i="13"/>
  <c r="E46" i="13"/>
  <c r="E47" i="13"/>
  <c r="E48" i="13"/>
  <c r="E49" i="13"/>
  <c r="E50" i="13"/>
  <c r="E51" i="13"/>
  <c r="E52" i="13"/>
  <c r="E53" i="13"/>
  <c r="E16" i="13" l="1"/>
  <c r="BP18" i="2" l="1"/>
  <c r="BP19" i="2"/>
  <c r="BP20" i="2"/>
  <c r="BP21" i="2"/>
  <c r="BP22" i="2"/>
  <c r="BP23" i="2"/>
  <c r="BP24" i="2"/>
  <c r="BP25" i="2"/>
  <c r="BP26" i="2"/>
  <c r="BP27" i="2"/>
  <c r="BP28" i="2"/>
  <c r="BP29" i="2"/>
  <c r="BP30" i="2"/>
  <c r="BP31" i="2"/>
  <c r="BP32" i="2"/>
  <c r="BP33" i="2"/>
  <c r="BP34" i="2"/>
  <c r="BP35" i="2"/>
  <c r="BP36" i="2"/>
  <c r="BP37" i="2"/>
  <c r="BP38" i="2"/>
  <c r="BP39" i="2"/>
  <c r="BP40" i="2"/>
  <c r="BP41" i="2"/>
  <c r="BP42" i="2"/>
  <c r="BP43" i="2"/>
  <c r="BP44" i="2"/>
  <c r="BP45" i="2"/>
  <c r="BP46" i="2"/>
  <c r="BP47" i="2"/>
  <c r="BP48" i="2"/>
  <c r="BP49" i="2"/>
  <c r="BP50" i="2"/>
  <c r="BP51" i="2"/>
  <c r="BP52" i="2"/>
  <c r="BP53" i="2"/>
  <c r="BP54" i="2"/>
  <c r="BP55" i="2"/>
  <c r="BP56" i="2"/>
  <c r="BP57" i="2"/>
  <c r="BP58" i="2"/>
  <c r="BP59" i="2"/>
  <c r="BP60" i="2"/>
  <c r="BP61" i="2"/>
  <c r="BP62" i="2"/>
  <c r="BP63" i="2"/>
  <c r="E12" i="3" l="1"/>
  <c r="E13" i="3"/>
  <c r="E14" i="3"/>
  <c r="E15" i="3"/>
  <c r="E16" i="3"/>
  <c r="E17" i="3"/>
  <c r="E18" i="3"/>
  <c r="E19" i="3"/>
  <c r="E20" i="3"/>
  <c r="E21" i="3"/>
  <c r="E22" i="3"/>
  <c r="E23" i="3"/>
  <c r="E24" i="3"/>
  <c r="E25" i="3"/>
  <c r="E26" i="3"/>
  <c r="E27" i="3"/>
  <c r="E28" i="3"/>
  <c r="E29" i="3"/>
  <c r="E30" i="3"/>
  <c r="E31" i="3"/>
  <c r="E32" i="3"/>
  <c r="E33" i="3"/>
  <c r="E34" i="3"/>
  <c r="E35" i="3"/>
  <c r="E36" i="3"/>
  <c r="E37" i="3"/>
  <c r="E38" i="3"/>
  <c r="E39" i="3"/>
  <c r="E40" i="3"/>
  <c r="E41" i="3"/>
  <c r="E42" i="3"/>
  <c r="E43" i="3"/>
  <c r="E44" i="3"/>
  <c r="E45" i="3"/>
  <c r="E46" i="3"/>
  <c r="E47" i="3"/>
  <c r="E48" i="3"/>
  <c r="E49" i="3"/>
  <c r="E50" i="3"/>
  <c r="E51" i="3"/>
  <c r="E52" i="3"/>
  <c r="E53" i="3"/>
  <c r="E54" i="3"/>
  <c r="E55" i="3"/>
  <c r="E56" i="3"/>
  <c r="E58" i="3"/>
  <c r="E59" i="3"/>
  <c r="E60" i="3"/>
  <c r="E61" i="3"/>
  <c r="E62" i="3"/>
  <c r="E63" i="3"/>
  <c r="E64" i="3"/>
  <c r="E65" i="3"/>
  <c r="E66" i="3"/>
  <c r="E67" i="3"/>
  <c r="E68" i="3"/>
  <c r="E69" i="3"/>
  <c r="E70" i="3"/>
  <c r="E71" i="3"/>
  <c r="E72" i="3"/>
  <c r="E73" i="3"/>
  <c r="E74" i="3"/>
  <c r="E75" i="3"/>
  <c r="E11" i="3"/>
  <c r="AE67" i="8" l="1"/>
  <c r="BI67" i="8" s="1"/>
  <c r="BK67" i="8"/>
  <c r="BJ67" i="8"/>
  <c r="BF67" i="8"/>
  <c r="BE67" i="8"/>
  <c r="BD67" i="8"/>
  <c r="Y67" i="8"/>
  <c r="BC67" i="8" s="1"/>
  <c r="BB67" i="8"/>
  <c r="BA67" i="8"/>
  <c r="AE66" i="8"/>
  <c r="BK66" i="8"/>
  <c r="BJ66" i="8"/>
  <c r="BF66" i="8"/>
  <c r="BE66" i="8"/>
  <c r="BD66" i="8"/>
  <c r="Y66" i="8"/>
  <c r="BC66" i="8" s="1"/>
  <c r="BB66" i="8"/>
  <c r="BA66" i="8"/>
  <c r="AE65" i="8"/>
  <c r="BI65" i="8" s="1"/>
  <c r="BK65" i="8"/>
  <c r="BJ65" i="8"/>
  <c r="BF65" i="8"/>
  <c r="BE65" i="8"/>
  <c r="BD65" i="8"/>
  <c r="Y65" i="8"/>
  <c r="BC65" i="8" s="1"/>
  <c r="BB65" i="8"/>
  <c r="BA65" i="8"/>
  <c r="AE64" i="8"/>
  <c r="BK64" i="8"/>
  <c r="BJ64" i="8"/>
  <c r="BE64" i="8"/>
  <c r="BD64" i="8"/>
  <c r="Y64" i="8"/>
  <c r="BC64" i="8" s="1"/>
  <c r="BB64" i="8"/>
  <c r="O18" i="2"/>
  <c r="D18" i="2"/>
  <c r="G18" i="2"/>
  <c r="J18" i="2"/>
  <c r="N18" i="2"/>
  <c r="T18" i="2"/>
  <c r="U18" i="2"/>
  <c r="AA18" i="2"/>
  <c r="AD18" i="2"/>
  <c r="AJ18" i="2"/>
  <c r="AQ18" i="2"/>
  <c r="AW18" i="2"/>
  <c r="AX18" i="2"/>
  <c r="BG18" i="2"/>
  <c r="BT18" i="2"/>
  <c r="BZ18" i="2"/>
  <c r="CA18" i="2"/>
  <c r="B18" i="17" s="1"/>
  <c r="CD18" i="2"/>
  <c r="CG18" i="2"/>
  <c r="CJ18" i="2"/>
  <c r="CX18" i="2"/>
  <c r="O19" i="2"/>
  <c r="D19" i="2"/>
  <c r="G19" i="2"/>
  <c r="N19" i="2"/>
  <c r="T19" i="2"/>
  <c r="U19" i="2"/>
  <c r="X19" i="2"/>
  <c r="AA19" i="2"/>
  <c r="AD19" i="2"/>
  <c r="AJ19" i="2"/>
  <c r="AQ19" i="2"/>
  <c r="AW19" i="2"/>
  <c r="AX19" i="2"/>
  <c r="BG19" i="2"/>
  <c r="BT19" i="2"/>
  <c r="BZ19" i="2"/>
  <c r="CA19" i="2"/>
  <c r="B19" i="17" s="1"/>
  <c r="CD19" i="2"/>
  <c r="CG19" i="2"/>
  <c r="CJ19" i="2"/>
  <c r="CX19" i="2"/>
  <c r="O20" i="2"/>
  <c r="D20" i="2"/>
  <c r="G20" i="2"/>
  <c r="J20" i="2"/>
  <c r="N20" i="2"/>
  <c r="T20" i="2"/>
  <c r="U20" i="2"/>
  <c r="X20" i="2"/>
  <c r="AA20" i="2"/>
  <c r="AD20" i="2"/>
  <c r="AJ20" i="2"/>
  <c r="AQ20" i="2"/>
  <c r="AW20" i="2"/>
  <c r="AX20" i="2"/>
  <c r="BG20" i="2"/>
  <c r="BT20" i="2"/>
  <c r="BZ20" i="2"/>
  <c r="CA20" i="2"/>
  <c r="B20" i="17" s="1"/>
  <c r="CD20" i="2"/>
  <c r="CG20" i="2"/>
  <c r="CJ20" i="2"/>
  <c r="CX20" i="2"/>
  <c r="O21" i="2"/>
  <c r="D21" i="2"/>
  <c r="G21" i="2"/>
  <c r="J21" i="2"/>
  <c r="N21" i="2"/>
  <c r="T21" i="2"/>
  <c r="U21" i="2"/>
  <c r="X21" i="2"/>
  <c r="AA21" i="2"/>
  <c r="AD21" i="2"/>
  <c r="AJ21" i="2"/>
  <c r="AQ21" i="2"/>
  <c r="AW21" i="2"/>
  <c r="AX21" i="2"/>
  <c r="BG21" i="2"/>
  <c r="BT21" i="2"/>
  <c r="BZ21" i="2"/>
  <c r="CA21" i="2"/>
  <c r="B21" i="17" s="1"/>
  <c r="CD21" i="2"/>
  <c r="CG21" i="2"/>
  <c r="CJ21" i="2"/>
  <c r="CX21" i="2"/>
  <c r="O22" i="2"/>
  <c r="D22" i="2"/>
  <c r="G22" i="2"/>
  <c r="J22" i="2"/>
  <c r="N22" i="2"/>
  <c r="T22" i="2"/>
  <c r="U22" i="2"/>
  <c r="X22" i="2"/>
  <c r="AA22" i="2"/>
  <c r="AD22" i="2"/>
  <c r="AJ22" i="2"/>
  <c r="AQ22" i="2"/>
  <c r="AW22" i="2"/>
  <c r="AX22" i="2"/>
  <c r="BG22" i="2"/>
  <c r="BT22" i="2"/>
  <c r="BZ22" i="2"/>
  <c r="CA22" i="2"/>
  <c r="B22" i="17" s="1"/>
  <c r="CD22" i="2"/>
  <c r="CG22" i="2"/>
  <c r="CJ22" i="2"/>
  <c r="CX22" i="2"/>
  <c r="O23" i="2"/>
  <c r="D23" i="2"/>
  <c r="G23" i="2"/>
  <c r="J23" i="2"/>
  <c r="N23" i="2"/>
  <c r="T23" i="2"/>
  <c r="U23" i="2"/>
  <c r="X23" i="2"/>
  <c r="AA23" i="2"/>
  <c r="AD23" i="2"/>
  <c r="AJ23" i="2"/>
  <c r="AQ23" i="2"/>
  <c r="AW23" i="2"/>
  <c r="AX23" i="2"/>
  <c r="BG23" i="2"/>
  <c r="BT23" i="2"/>
  <c r="BZ23" i="2"/>
  <c r="CA23" i="2"/>
  <c r="B23" i="17" s="1"/>
  <c r="CD23" i="2"/>
  <c r="CG23" i="2"/>
  <c r="CJ23" i="2"/>
  <c r="CX23" i="2"/>
  <c r="O24" i="2"/>
  <c r="D24" i="2"/>
  <c r="G24" i="2"/>
  <c r="J24" i="2"/>
  <c r="N24" i="2"/>
  <c r="T24" i="2"/>
  <c r="U24" i="2"/>
  <c r="X24" i="2"/>
  <c r="AA24" i="2"/>
  <c r="AD24" i="2"/>
  <c r="AJ24" i="2"/>
  <c r="AQ24" i="2"/>
  <c r="AW24" i="2"/>
  <c r="AX24" i="2"/>
  <c r="BG24" i="2"/>
  <c r="BT24" i="2"/>
  <c r="BZ24" i="2"/>
  <c r="CA24" i="2"/>
  <c r="B24" i="17" s="1"/>
  <c r="CD24" i="2"/>
  <c r="CG24" i="2"/>
  <c r="CJ24" i="2"/>
  <c r="CX24" i="2"/>
  <c r="O25" i="2"/>
  <c r="D25" i="2"/>
  <c r="G25" i="2"/>
  <c r="J25" i="2"/>
  <c r="N25" i="2"/>
  <c r="T25" i="2"/>
  <c r="U25" i="2"/>
  <c r="X25" i="2"/>
  <c r="AA25" i="2"/>
  <c r="AD25" i="2"/>
  <c r="AJ25" i="2"/>
  <c r="AQ25" i="2"/>
  <c r="AW25" i="2"/>
  <c r="AX25" i="2"/>
  <c r="BG25" i="2"/>
  <c r="BT25" i="2"/>
  <c r="BZ25" i="2"/>
  <c r="CA25" i="2"/>
  <c r="B25" i="17" s="1"/>
  <c r="CD25" i="2"/>
  <c r="CG25" i="2"/>
  <c r="CJ25" i="2"/>
  <c r="CX25" i="2"/>
  <c r="O26" i="2"/>
  <c r="D26" i="2"/>
  <c r="G26" i="2"/>
  <c r="J26" i="2"/>
  <c r="N26" i="2"/>
  <c r="T26" i="2"/>
  <c r="U26" i="2"/>
  <c r="X26" i="2"/>
  <c r="AA26" i="2"/>
  <c r="AD26" i="2"/>
  <c r="AJ26" i="2"/>
  <c r="AQ26" i="2"/>
  <c r="AW26" i="2"/>
  <c r="AX26" i="2"/>
  <c r="BG26" i="2"/>
  <c r="BT26" i="2"/>
  <c r="BZ26" i="2"/>
  <c r="CA26" i="2"/>
  <c r="B26" i="17" s="1"/>
  <c r="CD26" i="2"/>
  <c r="CG26" i="2"/>
  <c r="CJ26" i="2"/>
  <c r="CX26" i="2"/>
  <c r="O27" i="2"/>
  <c r="D27" i="2"/>
  <c r="G27" i="2"/>
  <c r="J27" i="2"/>
  <c r="N27" i="2"/>
  <c r="T27" i="2"/>
  <c r="U27" i="2"/>
  <c r="X27" i="2"/>
  <c r="AA27" i="2"/>
  <c r="AD27" i="2"/>
  <c r="AJ27" i="2"/>
  <c r="AQ27" i="2"/>
  <c r="AW27" i="2"/>
  <c r="AX27" i="2"/>
  <c r="BG27" i="2"/>
  <c r="BT27" i="2"/>
  <c r="BZ27" i="2"/>
  <c r="CA27" i="2"/>
  <c r="B27" i="17" s="1"/>
  <c r="CD27" i="2"/>
  <c r="CG27" i="2"/>
  <c r="CJ27" i="2"/>
  <c r="CX27" i="2"/>
  <c r="O28" i="2"/>
  <c r="D28" i="2"/>
  <c r="G28" i="2"/>
  <c r="J28" i="2"/>
  <c r="N28" i="2"/>
  <c r="T28" i="2"/>
  <c r="U28" i="2"/>
  <c r="X28" i="2"/>
  <c r="AA28" i="2"/>
  <c r="AD28" i="2"/>
  <c r="AJ28" i="2"/>
  <c r="AQ28" i="2"/>
  <c r="AW28" i="2"/>
  <c r="AX28" i="2"/>
  <c r="BG28" i="2"/>
  <c r="BT28" i="2"/>
  <c r="BZ28" i="2"/>
  <c r="CA28" i="2"/>
  <c r="B28" i="17" s="1"/>
  <c r="CD28" i="2"/>
  <c r="CG28" i="2"/>
  <c r="CJ28" i="2"/>
  <c r="CX28" i="2"/>
  <c r="O29" i="2"/>
  <c r="D29" i="2"/>
  <c r="G29" i="2"/>
  <c r="J29" i="2"/>
  <c r="N29" i="2"/>
  <c r="T29" i="2"/>
  <c r="U29" i="2"/>
  <c r="X29" i="2"/>
  <c r="AA29" i="2"/>
  <c r="AD29" i="2"/>
  <c r="AJ29" i="2"/>
  <c r="AQ29" i="2"/>
  <c r="AW29" i="2"/>
  <c r="AX29" i="2"/>
  <c r="BG29" i="2"/>
  <c r="BT29" i="2"/>
  <c r="BZ29" i="2"/>
  <c r="CA29" i="2"/>
  <c r="B29" i="17" s="1"/>
  <c r="CD29" i="2"/>
  <c r="CG29" i="2"/>
  <c r="CJ29" i="2"/>
  <c r="CX29" i="2"/>
  <c r="O30" i="2"/>
  <c r="D30" i="2"/>
  <c r="G30" i="2"/>
  <c r="J30" i="2"/>
  <c r="N30" i="2"/>
  <c r="T30" i="2"/>
  <c r="U30" i="2"/>
  <c r="X30" i="2"/>
  <c r="AA30" i="2"/>
  <c r="AD30" i="2"/>
  <c r="AJ30" i="2"/>
  <c r="AQ30" i="2"/>
  <c r="AW30" i="2"/>
  <c r="AX30" i="2"/>
  <c r="BG30" i="2"/>
  <c r="BT30" i="2"/>
  <c r="BZ30" i="2"/>
  <c r="CA30" i="2"/>
  <c r="B30" i="17" s="1"/>
  <c r="CD30" i="2"/>
  <c r="CG30" i="2"/>
  <c r="CJ30" i="2"/>
  <c r="CX30" i="2"/>
  <c r="O31" i="2"/>
  <c r="D31" i="2"/>
  <c r="G31" i="2"/>
  <c r="J31" i="2"/>
  <c r="N31" i="2"/>
  <c r="T31" i="2"/>
  <c r="U31" i="2"/>
  <c r="X31" i="2"/>
  <c r="AA31" i="2"/>
  <c r="AD31" i="2"/>
  <c r="AJ31" i="2"/>
  <c r="AQ31" i="2"/>
  <c r="AW31" i="2"/>
  <c r="AX31" i="2"/>
  <c r="BG31" i="2"/>
  <c r="BT31" i="2"/>
  <c r="BZ31" i="2"/>
  <c r="CA31" i="2"/>
  <c r="B31" i="17" s="1"/>
  <c r="CD31" i="2"/>
  <c r="CG31" i="2"/>
  <c r="CJ31" i="2"/>
  <c r="CX31" i="2"/>
  <c r="O32" i="2"/>
  <c r="D32" i="2"/>
  <c r="G32" i="2"/>
  <c r="J32" i="2"/>
  <c r="N32" i="2"/>
  <c r="T32" i="2"/>
  <c r="U32" i="2"/>
  <c r="X32" i="2"/>
  <c r="AA32" i="2"/>
  <c r="AD32" i="2"/>
  <c r="AJ32" i="2"/>
  <c r="AQ32" i="2"/>
  <c r="AW32" i="2"/>
  <c r="AX32" i="2"/>
  <c r="BG32" i="2"/>
  <c r="BT32" i="2"/>
  <c r="BZ32" i="2"/>
  <c r="CA32" i="2"/>
  <c r="B32" i="17" s="1"/>
  <c r="CD32" i="2"/>
  <c r="CG32" i="2"/>
  <c r="CJ32" i="2"/>
  <c r="CX32" i="2"/>
  <c r="O33" i="2"/>
  <c r="D33" i="2"/>
  <c r="G33" i="2"/>
  <c r="J33" i="2"/>
  <c r="N33" i="2"/>
  <c r="T33" i="2"/>
  <c r="U33" i="2"/>
  <c r="X33" i="2"/>
  <c r="AA33" i="2"/>
  <c r="AD33" i="2"/>
  <c r="AJ33" i="2"/>
  <c r="AQ33" i="2"/>
  <c r="AW33" i="2"/>
  <c r="AX33" i="2"/>
  <c r="BG33" i="2"/>
  <c r="BT33" i="2"/>
  <c r="BZ33" i="2"/>
  <c r="CA33" i="2"/>
  <c r="B33" i="17" s="1"/>
  <c r="CD33" i="2"/>
  <c r="CG33" i="2"/>
  <c r="CJ33" i="2"/>
  <c r="CX33" i="2"/>
  <c r="O34" i="2"/>
  <c r="D34" i="2"/>
  <c r="G34" i="2"/>
  <c r="J34" i="2"/>
  <c r="N34" i="2"/>
  <c r="T34" i="2"/>
  <c r="U34" i="2"/>
  <c r="X34" i="2"/>
  <c r="AA34" i="2"/>
  <c r="AD34" i="2"/>
  <c r="AJ34" i="2"/>
  <c r="AQ34" i="2"/>
  <c r="AW34" i="2"/>
  <c r="AX34" i="2"/>
  <c r="BG34" i="2"/>
  <c r="BT34" i="2"/>
  <c r="BZ34" i="2"/>
  <c r="CA34" i="2"/>
  <c r="B34" i="17" s="1"/>
  <c r="CD34" i="2"/>
  <c r="CG34" i="2"/>
  <c r="CJ34" i="2"/>
  <c r="CX34" i="2"/>
  <c r="O35" i="2"/>
  <c r="D35" i="2"/>
  <c r="G35" i="2"/>
  <c r="J35" i="2"/>
  <c r="N35" i="2"/>
  <c r="T35" i="2"/>
  <c r="U35" i="2"/>
  <c r="X35" i="2"/>
  <c r="AA35" i="2"/>
  <c r="AD35" i="2"/>
  <c r="AJ35" i="2"/>
  <c r="AQ35" i="2"/>
  <c r="AW35" i="2"/>
  <c r="AX35" i="2"/>
  <c r="BG35" i="2"/>
  <c r="BT35" i="2"/>
  <c r="BZ35" i="2"/>
  <c r="CA35" i="2"/>
  <c r="B35" i="17" s="1"/>
  <c r="CD35" i="2"/>
  <c r="CG35" i="2"/>
  <c r="CJ35" i="2"/>
  <c r="CX35" i="2"/>
  <c r="O36" i="2"/>
  <c r="D36" i="2"/>
  <c r="G36" i="2"/>
  <c r="J36" i="2"/>
  <c r="N36" i="2"/>
  <c r="T36" i="2"/>
  <c r="U36" i="2"/>
  <c r="X36" i="2"/>
  <c r="AA36" i="2"/>
  <c r="AD36" i="2"/>
  <c r="AJ36" i="2"/>
  <c r="AQ36" i="2"/>
  <c r="AW36" i="2"/>
  <c r="AX36" i="2"/>
  <c r="BG36" i="2"/>
  <c r="BT36" i="2"/>
  <c r="BZ36" i="2"/>
  <c r="CA36" i="2"/>
  <c r="B36" i="17" s="1"/>
  <c r="CD36" i="2"/>
  <c r="CG36" i="2"/>
  <c r="CJ36" i="2"/>
  <c r="CX36" i="2"/>
  <c r="O37" i="2"/>
  <c r="D37" i="2"/>
  <c r="G37" i="2"/>
  <c r="J37" i="2"/>
  <c r="N37" i="2"/>
  <c r="T37" i="2"/>
  <c r="U37" i="2"/>
  <c r="X37" i="2"/>
  <c r="AA37" i="2"/>
  <c r="AD37" i="2"/>
  <c r="AJ37" i="2"/>
  <c r="AQ37" i="2"/>
  <c r="AW37" i="2"/>
  <c r="AX37" i="2"/>
  <c r="BG37" i="2"/>
  <c r="BT37" i="2"/>
  <c r="BZ37" i="2"/>
  <c r="CA37" i="2"/>
  <c r="B37" i="17" s="1"/>
  <c r="CD37" i="2"/>
  <c r="CG37" i="2"/>
  <c r="CJ37" i="2"/>
  <c r="CX37" i="2"/>
  <c r="O38" i="2"/>
  <c r="D38" i="2"/>
  <c r="G38" i="2"/>
  <c r="J38" i="2"/>
  <c r="N38" i="2"/>
  <c r="T38" i="2"/>
  <c r="U38" i="2"/>
  <c r="X38" i="2"/>
  <c r="AA38" i="2"/>
  <c r="AD38" i="2"/>
  <c r="AJ38" i="2"/>
  <c r="AQ38" i="2"/>
  <c r="AW38" i="2"/>
  <c r="AX38" i="2"/>
  <c r="BG38" i="2"/>
  <c r="BT38" i="2"/>
  <c r="BZ38" i="2"/>
  <c r="CA38" i="2"/>
  <c r="B38" i="17" s="1"/>
  <c r="CD38" i="2"/>
  <c r="CG38" i="2"/>
  <c r="CJ38" i="2"/>
  <c r="CX38" i="2"/>
  <c r="O39" i="2"/>
  <c r="D39" i="2"/>
  <c r="G39" i="2"/>
  <c r="J39" i="2"/>
  <c r="N39" i="2"/>
  <c r="T39" i="2"/>
  <c r="U39" i="2"/>
  <c r="X39" i="2"/>
  <c r="AA39" i="2"/>
  <c r="AD39" i="2"/>
  <c r="AJ39" i="2"/>
  <c r="AQ39" i="2"/>
  <c r="AW39" i="2"/>
  <c r="AX39" i="2"/>
  <c r="BG39" i="2"/>
  <c r="BT39" i="2"/>
  <c r="BZ39" i="2"/>
  <c r="CA39" i="2"/>
  <c r="B39" i="17" s="1"/>
  <c r="CD39" i="2"/>
  <c r="CG39" i="2"/>
  <c r="CJ39" i="2"/>
  <c r="CX39" i="2"/>
  <c r="O40" i="2"/>
  <c r="D40" i="2"/>
  <c r="G40" i="2"/>
  <c r="J40" i="2"/>
  <c r="N40" i="2"/>
  <c r="T40" i="2"/>
  <c r="U40" i="2"/>
  <c r="X40" i="2"/>
  <c r="AA40" i="2"/>
  <c r="AD40" i="2"/>
  <c r="AJ40" i="2"/>
  <c r="AQ40" i="2"/>
  <c r="AW40" i="2"/>
  <c r="AX40" i="2"/>
  <c r="BG40" i="2"/>
  <c r="BT40" i="2"/>
  <c r="BZ40" i="2"/>
  <c r="CA40" i="2"/>
  <c r="B40" i="17" s="1"/>
  <c r="CD40" i="2"/>
  <c r="CG40" i="2"/>
  <c r="CJ40" i="2"/>
  <c r="CX40" i="2"/>
  <c r="O41" i="2"/>
  <c r="D41" i="2"/>
  <c r="G41" i="2"/>
  <c r="J41" i="2"/>
  <c r="N41" i="2"/>
  <c r="T41" i="2"/>
  <c r="U41" i="2"/>
  <c r="X41" i="2"/>
  <c r="AA41" i="2"/>
  <c r="AD41" i="2"/>
  <c r="AJ41" i="2"/>
  <c r="AQ41" i="2"/>
  <c r="AW41" i="2"/>
  <c r="AX41" i="2"/>
  <c r="BG41" i="2"/>
  <c r="BT41" i="2"/>
  <c r="BZ41" i="2"/>
  <c r="CA41" i="2"/>
  <c r="B41" i="17" s="1"/>
  <c r="CD41" i="2"/>
  <c r="CG41" i="2"/>
  <c r="CJ41" i="2"/>
  <c r="CX41" i="2"/>
  <c r="O42" i="2"/>
  <c r="D42" i="2"/>
  <c r="G42" i="2"/>
  <c r="J42" i="2"/>
  <c r="N42" i="2"/>
  <c r="T42" i="2"/>
  <c r="U42" i="2"/>
  <c r="X42" i="2"/>
  <c r="AA42" i="2"/>
  <c r="AD42" i="2"/>
  <c r="AJ42" i="2"/>
  <c r="AQ42" i="2"/>
  <c r="AW42" i="2"/>
  <c r="AX42" i="2"/>
  <c r="BG42" i="2"/>
  <c r="BT42" i="2"/>
  <c r="BZ42" i="2"/>
  <c r="CA42" i="2"/>
  <c r="B42" i="17" s="1"/>
  <c r="CD42" i="2"/>
  <c r="CG42" i="2"/>
  <c r="CJ42" i="2"/>
  <c r="CX42" i="2"/>
  <c r="O43" i="2"/>
  <c r="D43" i="2"/>
  <c r="G43" i="2"/>
  <c r="J43" i="2"/>
  <c r="N43" i="2"/>
  <c r="T43" i="2"/>
  <c r="U43" i="2"/>
  <c r="X43" i="2"/>
  <c r="AA43" i="2"/>
  <c r="AD43" i="2"/>
  <c r="AJ43" i="2"/>
  <c r="AQ43" i="2"/>
  <c r="AW43" i="2"/>
  <c r="AX43" i="2"/>
  <c r="BG43" i="2"/>
  <c r="BT43" i="2"/>
  <c r="BZ43" i="2"/>
  <c r="CA43" i="2"/>
  <c r="B43" i="17" s="1"/>
  <c r="CD43" i="2"/>
  <c r="CG43" i="2"/>
  <c r="CJ43" i="2"/>
  <c r="CX43" i="2"/>
  <c r="O44" i="2"/>
  <c r="D44" i="2"/>
  <c r="G44" i="2"/>
  <c r="J44" i="2"/>
  <c r="N44" i="2"/>
  <c r="T44" i="2"/>
  <c r="U44" i="2"/>
  <c r="X44" i="2"/>
  <c r="AA44" i="2"/>
  <c r="AD44" i="2"/>
  <c r="AJ44" i="2"/>
  <c r="AQ44" i="2"/>
  <c r="AW44" i="2"/>
  <c r="AX44" i="2"/>
  <c r="BG44" i="2"/>
  <c r="BT44" i="2"/>
  <c r="BZ44" i="2"/>
  <c r="CA44" i="2"/>
  <c r="B44" i="17" s="1"/>
  <c r="CD44" i="2"/>
  <c r="CG44" i="2"/>
  <c r="CJ44" i="2"/>
  <c r="CX44" i="2"/>
  <c r="O45" i="2"/>
  <c r="D45" i="2"/>
  <c r="G45" i="2"/>
  <c r="J45" i="2"/>
  <c r="N45" i="2"/>
  <c r="T45" i="2"/>
  <c r="U45" i="2"/>
  <c r="X45" i="2"/>
  <c r="AA45" i="2"/>
  <c r="AD45" i="2"/>
  <c r="AJ45" i="2"/>
  <c r="AQ45" i="2"/>
  <c r="AW45" i="2"/>
  <c r="AX45" i="2"/>
  <c r="BG45" i="2"/>
  <c r="BT45" i="2"/>
  <c r="BZ45" i="2"/>
  <c r="CA45" i="2"/>
  <c r="B45" i="17" s="1"/>
  <c r="CD45" i="2"/>
  <c r="CG45" i="2"/>
  <c r="CJ45" i="2"/>
  <c r="CX45" i="2"/>
  <c r="O46" i="2"/>
  <c r="D46" i="2"/>
  <c r="G46" i="2"/>
  <c r="J46" i="2"/>
  <c r="N46" i="2"/>
  <c r="T46" i="2"/>
  <c r="U46" i="2"/>
  <c r="X46" i="2"/>
  <c r="AA46" i="2"/>
  <c r="AD46" i="2"/>
  <c r="AJ46" i="2"/>
  <c r="AQ46" i="2"/>
  <c r="AW46" i="2"/>
  <c r="AX46" i="2"/>
  <c r="BG46" i="2"/>
  <c r="BT46" i="2"/>
  <c r="BZ46" i="2"/>
  <c r="CA46" i="2"/>
  <c r="B46" i="17" s="1"/>
  <c r="CD46" i="2"/>
  <c r="CG46" i="2"/>
  <c r="CJ46" i="2"/>
  <c r="CX46" i="2"/>
  <c r="O47" i="2"/>
  <c r="D47" i="2"/>
  <c r="G47" i="2"/>
  <c r="J47" i="2"/>
  <c r="N47" i="2"/>
  <c r="T47" i="2"/>
  <c r="U47" i="2"/>
  <c r="X47" i="2"/>
  <c r="AA47" i="2"/>
  <c r="AD47" i="2"/>
  <c r="AJ47" i="2"/>
  <c r="AQ47" i="2"/>
  <c r="AW47" i="2"/>
  <c r="AX47" i="2"/>
  <c r="BG47" i="2"/>
  <c r="BT47" i="2"/>
  <c r="BZ47" i="2"/>
  <c r="CA47" i="2"/>
  <c r="B47" i="17" s="1"/>
  <c r="CD47" i="2"/>
  <c r="CG47" i="2"/>
  <c r="CJ47" i="2"/>
  <c r="CX47" i="2"/>
  <c r="O48" i="2"/>
  <c r="D48" i="2"/>
  <c r="G48" i="2"/>
  <c r="J48" i="2"/>
  <c r="N48" i="2"/>
  <c r="T48" i="2"/>
  <c r="U48" i="2"/>
  <c r="X48" i="2"/>
  <c r="AA48" i="2"/>
  <c r="AD48" i="2"/>
  <c r="AJ48" i="2"/>
  <c r="AQ48" i="2"/>
  <c r="AW48" i="2"/>
  <c r="AX48" i="2"/>
  <c r="BG48" i="2"/>
  <c r="BT48" i="2"/>
  <c r="BZ48" i="2"/>
  <c r="CA48" i="2"/>
  <c r="B48" i="17" s="1"/>
  <c r="CD48" i="2"/>
  <c r="CG48" i="2"/>
  <c r="CJ48" i="2"/>
  <c r="CX48" i="2"/>
  <c r="O49" i="2"/>
  <c r="D49" i="2"/>
  <c r="G49" i="2"/>
  <c r="J49" i="2"/>
  <c r="N49" i="2"/>
  <c r="T49" i="2"/>
  <c r="U49" i="2"/>
  <c r="X49" i="2"/>
  <c r="AA49" i="2"/>
  <c r="AD49" i="2"/>
  <c r="AJ49" i="2"/>
  <c r="AQ49" i="2"/>
  <c r="AW49" i="2"/>
  <c r="AX49" i="2"/>
  <c r="BG49" i="2"/>
  <c r="BT49" i="2"/>
  <c r="BZ49" i="2"/>
  <c r="CA49" i="2"/>
  <c r="B49" i="17" s="1"/>
  <c r="CD49" i="2"/>
  <c r="CG49" i="2"/>
  <c r="CJ49" i="2"/>
  <c r="CX49" i="2"/>
  <c r="O50" i="2"/>
  <c r="D50" i="2"/>
  <c r="G50" i="2"/>
  <c r="J50" i="2"/>
  <c r="N50" i="2"/>
  <c r="T50" i="2"/>
  <c r="U50" i="2"/>
  <c r="X50" i="2"/>
  <c r="AA50" i="2"/>
  <c r="AD50" i="2"/>
  <c r="AJ50" i="2"/>
  <c r="AQ50" i="2"/>
  <c r="AW50" i="2"/>
  <c r="AX50" i="2"/>
  <c r="BG50" i="2"/>
  <c r="BT50" i="2"/>
  <c r="BZ50" i="2"/>
  <c r="CA50" i="2"/>
  <c r="B50" i="17" s="1"/>
  <c r="CD50" i="2"/>
  <c r="CG50" i="2"/>
  <c r="CJ50" i="2"/>
  <c r="CX50" i="2"/>
  <c r="O51" i="2"/>
  <c r="D51" i="2"/>
  <c r="G51" i="2"/>
  <c r="J51" i="2"/>
  <c r="N51" i="2"/>
  <c r="T51" i="2"/>
  <c r="U51" i="2"/>
  <c r="X51" i="2"/>
  <c r="AA51" i="2"/>
  <c r="AD51" i="2"/>
  <c r="AJ51" i="2"/>
  <c r="AQ51" i="2"/>
  <c r="AW51" i="2"/>
  <c r="AX51" i="2"/>
  <c r="BG51" i="2"/>
  <c r="BT51" i="2"/>
  <c r="BZ51" i="2"/>
  <c r="CA51" i="2"/>
  <c r="B51" i="17" s="1"/>
  <c r="CD51" i="2"/>
  <c r="CG51" i="2"/>
  <c r="CJ51" i="2"/>
  <c r="CX51" i="2"/>
  <c r="O52" i="2"/>
  <c r="D52" i="2"/>
  <c r="G52" i="2"/>
  <c r="J52" i="2"/>
  <c r="N52" i="2"/>
  <c r="T52" i="2"/>
  <c r="U52" i="2"/>
  <c r="X52" i="2"/>
  <c r="AA52" i="2"/>
  <c r="AD52" i="2"/>
  <c r="AJ52" i="2"/>
  <c r="AQ52" i="2"/>
  <c r="AW52" i="2"/>
  <c r="AX52" i="2"/>
  <c r="BG52" i="2"/>
  <c r="BT52" i="2"/>
  <c r="BZ52" i="2"/>
  <c r="CA52" i="2"/>
  <c r="B52" i="17" s="1"/>
  <c r="CD52" i="2"/>
  <c r="CG52" i="2"/>
  <c r="CJ52" i="2"/>
  <c r="CX52" i="2"/>
  <c r="O53" i="2"/>
  <c r="D53" i="2"/>
  <c r="G53" i="2"/>
  <c r="J53" i="2"/>
  <c r="N53" i="2"/>
  <c r="T53" i="2"/>
  <c r="U53" i="2"/>
  <c r="X53" i="2"/>
  <c r="AA53" i="2"/>
  <c r="AD53" i="2"/>
  <c r="AJ53" i="2"/>
  <c r="AQ53" i="2"/>
  <c r="AW53" i="2"/>
  <c r="AX53" i="2"/>
  <c r="BG53" i="2"/>
  <c r="BT53" i="2"/>
  <c r="BZ53" i="2"/>
  <c r="CA53" i="2"/>
  <c r="B53" i="17" s="1"/>
  <c r="CD53" i="2"/>
  <c r="CG53" i="2"/>
  <c r="CJ53" i="2"/>
  <c r="CX53" i="2"/>
  <c r="O54" i="2"/>
  <c r="D54" i="2"/>
  <c r="G54" i="2"/>
  <c r="J54" i="2"/>
  <c r="N54" i="2"/>
  <c r="T54" i="2"/>
  <c r="U54" i="2"/>
  <c r="X54" i="2"/>
  <c r="AA54" i="2"/>
  <c r="AD54" i="2"/>
  <c r="AJ54" i="2"/>
  <c r="AQ54" i="2"/>
  <c r="AW54" i="2"/>
  <c r="AX54" i="2"/>
  <c r="BG54" i="2"/>
  <c r="BT54" i="2"/>
  <c r="BZ54" i="2"/>
  <c r="CA54" i="2"/>
  <c r="B54" i="17" s="1"/>
  <c r="CD54" i="2"/>
  <c r="CG54" i="2"/>
  <c r="CJ54" i="2"/>
  <c r="CX54" i="2"/>
  <c r="O55" i="2"/>
  <c r="D55" i="2"/>
  <c r="G55" i="2"/>
  <c r="J55" i="2"/>
  <c r="N55" i="2"/>
  <c r="T55" i="2"/>
  <c r="U55" i="2"/>
  <c r="X55" i="2"/>
  <c r="AA55" i="2"/>
  <c r="AD55" i="2"/>
  <c r="AJ55" i="2"/>
  <c r="AQ55" i="2"/>
  <c r="AW55" i="2"/>
  <c r="AX55" i="2"/>
  <c r="BG55" i="2"/>
  <c r="BT55" i="2"/>
  <c r="BZ55" i="2"/>
  <c r="CA55" i="2"/>
  <c r="B55" i="17" s="1"/>
  <c r="CD55" i="2"/>
  <c r="CG55" i="2"/>
  <c r="CJ55" i="2"/>
  <c r="CX55" i="2"/>
  <c r="O56" i="2"/>
  <c r="D56" i="2"/>
  <c r="G56" i="2"/>
  <c r="J56" i="2"/>
  <c r="N56" i="2"/>
  <c r="T56" i="2"/>
  <c r="U56" i="2"/>
  <c r="X56" i="2"/>
  <c r="AA56" i="2"/>
  <c r="AD56" i="2"/>
  <c r="AJ56" i="2"/>
  <c r="AQ56" i="2"/>
  <c r="AW56" i="2"/>
  <c r="AX56" i="2"/>
  <c r="BG56" i="2"/>
  <c r="BT56" i="2"/>
  <c r="BZ56" i="2"/>
  <c r="CA56" i="2"/>
  <c r="B56" i="17" s="1"/>
  <c r="CD56" i="2"/>
  <c r="CG56" i="2"/>
  <c r="CJ56" i="2"/>
  <c r="CX56" i="2"/>
  <c r="O57" i="2"/>
  <c r="D57" i="2"/>
  <c r="G57" i="2"/>
  <c r="J57" i="2"/>
  <c r="N57" i="2"/>
  <c r="T57" i="2"/>
  <c r="U57" i="2"/>
  <c r="X57" i="2"/>
  <c r="AA57" i="2"/>
  <c r="AD57" i="2"/>
  <c r="AJ57" i="2"/>
  <c r="AQ57" i="2"/>
  <c r="AW57" i="2"/>
  <c r="AX57" i="2"/>
  <c r="BG57" i="2"/>
  <c r="BT57" i="2"/>
  <c r="BZ57" i="2"/>
  <c r="CA57" i="2"/>
  <c r="B57" i="17" s="1"/>
  <c r="CD57" i="2"/>
  <c r="CG57" i="2"/>
  <c r="CJ57" i="2"/>
  <c r="CX57" i="2"/>
  <c r="O58" i="2"/>
  <c r="D58" i="2"/>
  <c r="G58" i="2"/>
  <c r="J58" i="2"/>
  <c r="N58" i="2"/>
  <c r="T58" i="2"/>
  <c r="U58" i="2"/>
  <c r="X58" i="2"/>
  <c r="AA58" i="2"/>
  <c r="AD58" i="2"/>
  <c r="AJ58" i="2"/>
  <c r="AQ58" i="2"/>
  <c r="AW58" i="2"/>
  <c r="AX58" i="2"/>
  <c r="BG58" i="2"/>
  <c r="BT58" i="2"/>
  <c r="BZ58" i="2"/>
  <c r="CA58" i="2"/>
  <c r="B58" i="17" s="1"/>
  <c r="CD58" i="2"/>
  <c r="CG58" i="2"/>
  <c r="CJ58" i="2"/>
  <c r="CX58" i="2"/>
  <c r="O59" i="2"/>
  <c r="D59" i="2"/>
  <c r="G59" i="2"/>
  <c r="J59" i="2"/>
  <c r="N59" i="2"/>
  <c r="T59" i="2"/>
  <c r="U59" i="2"/>
  <c r="X59" i="2"/>
  <c r="AA59" i="2"/>
  <c r="AD59" i="2"/>
  <c r="AJ59" i="2"/>
  <c r="AQ59" i="2"/>
  <c r="AW59" i="2"/>
  <c r="AX59" i="2"/>
  <c r="BG59" i="2"/>
  <c r="BT59" i="2"/>
  <c r="BZ59" i="2"/>
  <c r="CA59" i="2"/>
  <c r="B59" i="17" s="1"/>
  <c r="CD59" i="2"/>
  <c r="CG59" i="2"/>
  <c r="CJ59" i="2"/>
  <c r="CX59" i="2"/>
  <c r="O60" i="2"/>
  <c r="D60" i="2"/>
  <c r="G60" i="2"/>
  <c r="J60" i="2"/>
  <c r="N60" i="2"/>
  <c r="T60" i="2"/>
  <c r="U60" i="2"/>
  <c r="X60" i="2"/>
  <c r="AA60" i="2"/>
  <c r="AD60" i="2"/>
  <c r="AJ60" i="2"/>
  <c r="AQ60" i="2"/>
  <c r="AW60" i="2"/>
  <c r="AX60" i="2"/>
  <c r="BG60" i="2"/>
  <c r="BT60" i="2"/>
  <c r="BZ60" i="2"/>
  <c r="CA60" i="2"/>
  <c r="B60" i="17" s="1"/>
  <c r="CD60" i="2"/>
  <c r="CG60" i="2"/>
  <c r="CJ60" i="2"/>
  <c r="CX60" i="2"/>
  <c r="O61" i="2"/>
  <c r="D61" i="2"/>
  <c r="G61" i="2"/>
  <c r="J61" i="2"/>
  <c r="N61" i="2"/>
  <c r="T61" i="2"/>
  <c r="U61" i="2"/>
  <c r="X61" i="2"/>
  <c r="AA61" i="2"/>
  <c r="AD61" i="2"/>
  <c r="AJ61" i="2"/>
  <c r="AQ61" i="2"/>
  <c r="AW61" i="2"/>
  <c r="AX61" i="2"/>
  <c r="BG61" i="2"/>
  <c r="BT61" i="2"/>
  <c r="BZ61" i="2"/>
  <c r="CA61" i="2"/>
  <c r="B61" i="17" s="1"/>
  <c r="CD61" i="2"/>
  <c r="CG61" i="2"/>
  <c r="CJ61" i="2"/>
  <c r="CX61" i="2"/>
  <c r="O62" i="2"/>
  <c r="D62" i="2"/>
  <c r="G62" i="2"/>
  <c r="J62" i="2"/>
  <c r="N62" i="2"/>
  <c r="T62" i="2"/>
  <c r="U62" i="2"/>
  <c r="X62" i="2"/>
  <c r="AA62" i="2"/>
  <c r="AD62" i="2"/>
  <c r="AJ62" i="2"/>
  <c r="AQ62" i="2"/>
  <c r="AW62" i="2"/>
  <c r="AX62" i="2"/>
  <c r="BG62" i="2"/>
  <c r="BT62" i="2"/>
  <c r="BZ62" i="2"/>
  <c r="CA62" i="2"/>
  <c r="B62" i="17" s="1"/>
  <c r="CD62" i="2"/>
  <c r="CG62" i="2"/>
  <c r="CJ62" i="2"/>
  <c r="CX62" i="2"/>
  <c r="O63" i="2"/>
  <c r="D63" i="2"/>
  <c r="G63" i="2"/>
  <c r="J63" i="2"/>
  <c r="N63" i="2"/>
  <c r="T63" i="2"/>
  <c r="U63" i="2"/>
  <c r="X63" i="2"/>
  <c r="AA63" i="2"/>
  <c r="AD63" i="2"/>
  <c r="AJ63" i="2"/>
  <c r="AQ63" i="2"/>
  <c r="AW63" i="2"/>
  <c r="AX63" i="2"/>
  <c r="BG63" i="2"/>
  <c r="BT63" i="2"/>
  <c r="BZ63" i="2"/>
  <c r="CA63" i="2"/>
  <c r="B63" i="17" s="1"/>
  <c r="CD63" i="2"/>
  <c r="CG63" i="2"/>
  <c r="CJ63" i="2"/>
  <c r="CX63" i="2"/>
  <c r="CV63" i="2" l="1"/>
  <c r="C63" i="17"/>
  <c r="D63" i="17"/>
  <c r="F63" i="16"/>
  <c r="G63" i="16" s="1"/>
  <c r="DJ62" i="2"/>
  <c r="DQ62" i="2" s="1"/>
  <c r="CV61" i="2"/>
  <c r="C61" i="17"/>
  <c r="D61" i="17"/>
  <c r="F61" i="16"/>
  <c r="G61" i="16" s="1"/>
  <c r="DJ60" i="2"/>
  <c r="DQ60" i="2" s="1"/>
  <c r="CV59" i="2"/>
  <c r="C59" i="17"/>
  <c r="D59" i="17"/>
  <c r="F59" i="16"/>
  <c r="G59" i="16" s="1"/>
  <c r="DJ58" i="2"/>
  <c r="DQ58" i="2" s="1"/>
  <c r="CV57" i="2"/>
  <c r="C57" i="17"/>
  <c r="D57" i="17"/>
  <c r="F57" i="16"/>
  <c r="G57" i="16" s="1"/>
  <c r="DJ56" i="2"/>
  <c r="DQ56" i="2" s="1"/>
  <c r="CV55" i="2"/>
  <c r="C55" i="17"/>
  <c r="D55" i="17"/>
  <c r="F55" i="16"/>
  <c r="G55" i="16" s="1"/>
  <c r="DJ54" i="2"/>
  <c r="DQ54" i="2" s="1"/>
  <c r="CV53" i="2"/>
  <c r="C53" i="17"/>
  <c r="D53" i="17"/>
  <c r="F53" i="16"/>
  <c r="G53" i="16" s="1"/>
  <c r="DJ52" i="2"/>
  <c r="DQ52" i="2" s="1"/>
  <c r="CV51" i="2"/>
  <c r="C51" i="17"/>
  <c r="D51" i="17"/>
  <c r="F51" i="16"/>
  <c r="G51" i="16" s="1"/>
  <c r="DJ50" i="2"/>
  <c r="DQ50" i="2" s="1"/>
  <c r="CV49" i="2"/>
  <c r="C49" i="17"/>
  <c r="D49" i="17"/>
  <c r="F49" i="16"/>
  <c r="G49" i="16" s="1"/>
  <c r="DJ48" i="2"/>
  <c r="DQ48" i="2" s="1"/>
  <c r="CV47" i="2"/>
  <c r="C47" i="17"/>
  <c r="D47" i="17"/>
  <c r="F47" i="16"/>
  <c r="G47" i="16" s="1"/>
  <c r="DJ46" i="2"/>
  <c r="DQ46" i="2" s="1"/>
  <c r="CV45" i="2"/>
  <c r="C45" i="17"/>
  <c r="D45" i="17"/>
  <c r="F45" i="16"/>
  <c r="G45" i="16" s="1"/>
  <c r="DJ44" i="2"/>
  <c r="DQ44" i="2" s="1"/>
  <c r="CV43" i="2"/>
  <c r="C43" i="17"/>
  <c r="D43" i="17"/>
  <c r="F43" i="16"/>
  <c r="G43" i="16" s="1"/>
  <c r="DJ42" i="2"/>
  <c r="DQ42" i="2" s="1"/>
  <c r="CV41" i="2"/>
  <c r="C41" i="17"/>
  <c r="D41" i="17"/>
  <c r="F41" i="16"/>
  <c r="G41" i="16" s="1"/>
  <c r="DJ40" i="2"/>
  <c r="DQ40" i="2" s="1"/>
  <c r="CV39" i="2"/>
  <c r="C39" i="17"/>
  <c r="D39" i="17"/>
  <c r="F39" i="16"/>
  <c r="G39" i="16" s="1"/>
  <c r="DJ38" i="2"/>
  <c r="DQ38" i="2" s="1"/>
  <c r="CV37" i="2"/>
  <c r="C37" i="17"/>
  <c r="D37" i="17"/>
  <c r="F37" i="16"/>
  <c r="G37" i="16" s="1"/>
  <c r="DJ36" i="2"/>
  <c r="DQ36" i="2" s="1"/>
  <c r="CV35" i="2"/>
  <c r="C35" i="17"/>
  <c r="D35" i="17"/>
  <c r="CP35" i="2"/>
  <c r="DJ34" i="2"/>
  <c r="DQ34" i="2" s="1"/>
  <c r="CV33" i="2"/>
  <c r="C33" i="17"/>
  <c r="D33" i="17"/>
  <c r="CP33" i="2"/>
  <c r="DJ32" i="2"/>
  <c r="DQ32" i="2" s="1"/>
  <c r="CV31" i="2"/>
  <c r="C31" i="17"/>
  <c r="D31" i="17"/>
  <c r="CP31" i="2"/>
  <c r="DJ30" i="2"/>
  <c r="DQ30" i="2" s="1"/>
  <c r="CV29" i="2"/>
  <c r="C29" i="17"/>
  <c r="D29" i="17"/>
  <c r="CP29" i="2"/>
  <c r="DJ28" i="2"/>
  <c r="DQ28" i="2" s="1"/>
  <c r="CV27" i="2"/>
  <c r="C27" i="17"/>
  <c r="D27" i="17"/>
  <c r="CP27" i="2"/>
  <c r="DJ26" i="2"/>
  <c r="DQ26" i="2" s="1"/>
  <c r="CV25" i="2"/>
  <c r="C25" i="17"/>
  <c r="D25" i="17"/>
  <c r="CP25" i="2"/>
  <c r="DJ24" i="2"/>
  <c r="DQ24" i="2" s="1"/>
  <c r="CV23" i="2"/>
  <c r="C23" i="17"/>
  <c r="D23" i="17"/>
  <c r="CP23" i="2"/>
  <c r="DJ22" i="2"/>
  <c r="DQ22" i="2" s="1"/>
  <c r="CV21" i="2"/>
  <c r="C21" i="17"/>
  <c r="D21" i="17"/>
  <c r="DJ20" i="2"/>
  <c r="DQ20" i="2" s="1"/>
  <c r="CV19" i="2"/>
  <c r="C19" i="17"/>
  <c r="D19" i="17"/>
  <c r="CV18" i="2"/>
  <c r="DJ63" i="2"/>
  <c r="DQ63" i="2" s="1"/>
  <c r="CV62" i="2"/>
  <c r="C62" i="17"/>
  <c r="D62" i="17"/>
  <c r="F62" i="16"/>
  <c r="G62" i="16" s="1"/>
  <c r="DJ61" i="2"/>
  <c r="DQ61" i="2" s="1"/>
  <c r="CV60" i="2"/>
  <c r="C60" i="17"/>
  <c r="D60" i="17"/>
  <c r="F60" i="16"/>
  <c r="G60" i="16" s="1"/>
  <c r="DJ59" i="2"/>
  <c r="DQ59" i="2" s="1"/>
  <c r="CV58" i="2"/>
  <c r="C58" i="17"/>
  <c r="D58" i="17"/>
  <c r="F58" i="16"/>
  <c r="G58" i="16" s="1"/>
  <c r="DJ57" i="2"/>
  <c r="DQ57" i="2" s="1"/>
  <c r="CV56" i="2"/>
  <c r="C56" i="17"/>
  <c r="D56" i="17"/>
  <c r="F56" i="16"/>
  <c r="G56" i="16" s="1"/>
  <c r="DJ55" i="2"/>
  <c r="DQ55" i="2" s="1"/>
  <c r="CV54" i="2"/>
  <c r="C54" i="17"/>
  <c r="D54" i="17"/>
  <c r="F54" i="16"/>
  <c r="G54" i="16" s="1"/>
  <c r="DJ53" i="2"/>
  <c r="DQ53" i="2" s="1"/>
  <c r="CV52" i="2"/>
  <c r="C52" i="17"/>
  <c r="D52" i="17"/>
  <c r="F52" i="16"/>
  <c r="G52" i="16" s="1"/>
  <c r="DJ51" i="2"/>
  <c r="DQ51" i="2" s="1"/>
  <c r="CV50" i="2"/>
  <c r="C50" i="17"/>
  <c r="D50" i="17"/>
  <c r="F50" i="16"/>
  <c r="G50" i="16" s="1"/>
  <c r="DJ49" i="2"/>
  <c r="DQ49" i="2" s="1"/>
  <c r="CV48" i="2"/>
  <c r="C48" i="17"/>
  <c r="D48" i="17"/>
  <c r="F48" i="16"/>
  <c r="G48" i="16" s="1"/>
  <c r="DJ47" i="2"/>
  <c r="DQ47" i="2" s="1"/>
  <c r="CV46" i="2"/>
  <c r="C46" i="17"/>
  <c r="D46" i="17"/>
  <c r="F46" i="16"/>
  <c r="G46" i="16" s="1"/>
  <c r="DJ45" i="2"/>
  <c r="DQ45" i="2" s="1"/>
  <c r="CV44" i="2"/>
  <c r="C44" i="17"/>
  <c r="D44" i="17"/>
  <c r="F44" i="16"/>
  <c r="G44" i="16" s="1"/>
  <c r="DJ43" i="2"/>
  <c r="DQ43" i="2" s="1"/>
  <c r="CV42" i="2"/>
  <c r="C42" i="17"/>
  <c r="D42" i="17"/>
  <c r="F42" i="16"/>
  <c r="G42" i="16" s="1"/>
  <c r="DJ41" i="2"/>
  <c r="DQ41" i="2" s="1"/>
  <c r="CV40" i="2"/>
  <c r="C40" i="17"/>
  <c r="D40" i="17"/>
  <c r="F40" i="16"/>
  <c r="G40" i="16" s="1"/>
  <c r="DJ39" i="2"/>
  <c r="DQ39" i="2" s="1"/>
  <c r="CV38" i="2"/>
  <c r="C38" i="17"/>
  <c r="D38" i="17"/>
  <c r="F38" i="16"/>
  <c r="G38" i="16" s="1"/>
  <c r="DJ37" i="2"/>
  <c r="DQ37" i="2" s="1"/>
  <c r="CV36" i="2"/>
  <c r="C36" i="17"/>
  <c r="D36" i="17"/>
  <c r="F36" i="16"/>
  <c r="G36" i="16" s="1"/>
  <c r="DJ35" i="2"/>
  <c r="DQ35" i="2" s="1"/>
  <c r="CV34" i="2"/>
  <c r="C34" i="17"/>
  <c r="D34" i="17"/>
  <c r="F34" i="16"/>
  <c r="G34" i="16" s="1"/>
  <c r="DJ33" i="2"/>
  <c r="DQ33" i="2" s="1"/>
  <c r="CV32" i="2"/>
  <c r="C32" i="17"/>
  <c r="D32" i="17"/>
  <c r="DJ31" i="2"/>
  <c r="DQ31" i="2" s="1"/>
  <c r="CV30" i="2"/>
  <c r="C30" i="17"/>
  <c r="D30" i="17"/>
  <c r="DJ29" i="2"/>
  <c r="DQ29" i="2" s="1"/>
  <c r="CV28" i="2"/>
  <c r="C28" i="17"/>
  <c r="D28" i="17"/>
  <c r="CP28" i="2"/>
  <c r="DJ27" i="2"/>
  <c r="DQ27" i="2" s="1"/>
  <c r="CV26" i="2"/>
  <c r="C26" i="17"/>
  <c r="D26" i="17"/>
  <c r="CP26" i="2"/>
  <c r="DJ25" i="2"/>
  <c r="DQ25" i="2" s="1"/>
  <c r="CV24" i="2"/>
  <c r="C24" i="17"/>
  <c r="D24" i="17"/>
  <c r="CP24" i="2"/>
  <c r="DJ23" i="2"/>
  <c r="DQ23" i="2" s="1"/>
  <c r="CV22" i="2"/>
  <c r="C22" i="17"/>
  <c r="D22" i="17"/>
  <c r="CP22" i="2"/>
  <c r="DJ21" i="2"/>
  <c r="DQ21" i="2" s="1"/>
  <c r="CV20" i="2"/>
  <c r="C20" i="17"/>
  <c r="D20" i="17"/>
  <c r="DJ19" i="2"/>
  <c r="CP19" i="2"/>
  <c r="DJ18" i="2"/>
  <c r="DQ18" i="2" s="1"/>
  <c r="CP49" i="2"/>
  <c r="CP47" i="2"/>
  <c r="CP21" i="2"/>
  <c r="CP18" i="2"/>
  <c r="CP62" i="2"/>
  <c r="CP60" i="2"/>
  <c r="CP54" i="2"/>
  <c r="CP63" i="2"/>
  <c r="CP61" i="2"/>
  <c r="CP59" i="2"/>
  <c r="CP57" i="2"/>
  <c r="CP55" i="2"/>
  <c r="CP53" i="2"/>
  <c r="CP51" i="2"/>
  <c r="CP45" i="2"/>
  <c r="CP43" i="2"/>
  <c r="CP41" i="2"/>
  <c r="CP39" i="2"/>
  <c r="CP37" i="2"/>
  <c r="CP58" i="2"/>
  <c r="CP56" i="2"/>
  <c r="CP52" i="2"/>
  <c r="CP50" i="2"/>
  <c r="CP48" i="2"/>
  <c r="CP46" i="2"/>
  <c r="CP44" i="2"/>
  <c r="CP42" i="2"/>
  <c r="CP40" i="2"/>
  <c r="CP38" i="2"/>
  <c r="CP36" i="2"/>
  <c r="CP34" i="2"/>
  <c r="CP32" i="2"/>
  <c r="CP30" i="2"/>
  <c r="CP20" i="2"/>
  <c r="DQ19" i="2"/>
  <c r="DM20" i="2"/>
  <c r="DR20" i="2" s="1"/>
  <c r="DM24" i="2"/>
  <c r="DR24" i="2" s="1"/>
  <c r="DM61" i="2"/>
  <c r="DR61" i="2" s="1"/>
  <c r="DM60" i="2"/>
  <c r="DR60" i="2" s="1"/>
  <c r="DM59" i="2"/>
  <c r="DR59" i="2" s="1"/>
  <c r="DM58" i="2"/>
  <c r="DR58" i="2" s="1"/>
  <c r="DM57" i="2"/>
  <c r="DR57" i="2" s="1"/>
  <c r="DM56" i="2"/>
  <c r="DR56" i="2" s="1"/>
  <c r="DM55" i="2"/>
  <c r="DR55" i="2" s="1"/>
  <c r="DM54" i="2"/>
  <c r="DR54" i="2" s="1"/>
  <c r="DM53" i="2"/>
  <c r="DR53" i="2" s="1"/>
  <c r="DM52" i="2"/>
  <c r="DR52" i="2" s="1"/>
  <c r="DM51" i="2"/>
  <c r="DR51" i="2" s="1"/>
  <c r="DM50" i="2"/>
  <c r="DR50" i="2" s="1"/>
  <c r="DM49" i="2"/>
  <c r="DR49" i="2" s="1"/>
  <c r="DM48" i="2"/>
  <c r="DR48" i="2" s="1"/>
  <c r="DM47" i="2"/>
  <c r="DR47" i="2" s="1"/>
  <c r="DM46" i="2"/>
  <c r="DR46" i="2" s="1"/>
  <c r="DM45" i="2"/>
  <c r="DR45" i="2" s="1"/>
  <c r="DM44" i="2"/>
  <c r="DR44" i="2" s="1"/>
  <c r="DM43" i="2"/>
  <c r="DR43" i="2" s="1"/>
  <c r="DM42" i="2"/>
  <c r="DR42" i="2" s="1"/>
  <c r="DM41" i="2"/>
  <c r="DR41" i="2" s="1"/>
  <c r="DM40" i="2"/>
  <c r="DR40" i="2" s="1"/>
  <c r="DM39" i="2"/>
  <c r="DR39" i="2" s="1"/>
  <c r="DM38" i="2"/>
  <c r="DR38" i="2" s="1"/>
  <c r="DM37" i="2"/>
  <c r="DR37" i="2" s="1"/>
  <c r="DM36" i="2"/>
  <c r="DR36" i="2" s="1"/>
  <c r="DM35" i="2"/>
  <c r="DR35" i="2" s="1"/>
  <c r="DM33" i="2"/>
  <c r="DR33" i="2" s="1"/>
  <c r="DM31" i="2"/>
  <c r="DR31" i="2" s="1"/>
  <c r="DM29" i="2"/>
  <c r="DR29" i="2" s="1"/>
  <c r="DM27" i="2"/>
  <c r="DR27" i="2" s="1"/>
  <c r="DM25" i="2"/>
  <c r="DR25" i="2" s="1"/>
  <c r="DM23" i="2"/>
  <c r="DR23" i="2" s="1"/>
  <c r="DM21" i="2"/>
  <c r="DR21" i="2" s="1"/>
  <c r="DM19" i="2"/>
  <c r="DR19" i="2" s="1"/>
  <c r="DM34" i="2"/>
  <c r="DR34" i="2" s="1"/>
  <c r="DM32" i="2"/>
  <c r="DR32" i="2" s="1"/>
  <c r="DM30" i="2"/>
  <c r="DR30" i="2" s="1"/>
  <c r="DM28" i="2"/>
  <c r="DR28" i="2" s="1"/>
  <c r="DM26" i="2"/>
  <c r="DR26" i="2" s="1"/>
  <c r="DM22" i="2"/>
  <c r="DR22" i="2" s="1"/>
  <c r="DM63" i="2"/>
  <c r="DR63" i="2" s="1"/>
  <c r="DM62" i="2"/>
  <c r="DR62" i="2" s="1"/>
  <c r="DM18" i="2"/>
  <c r="DR18" i="2" s="1"/>
  <c r="DG63" i="2"/>
  <c r="DG62" i="2"/>
  <c r="DF61" i="2"/>
  <c r="DF60" i="2"/>
  <c r="DF59" i="2"/>
  <c r="DF58" i="2"/>
  <c r="DF57" i="2"/>
  <c r="DF56" i="2"/>
  <c r="DF55" i="2"/>
  <c r="DF54" i="2"/>
  <c r="DF53" i="2"/>
  <c r="DF52" i="2"/>
  <c r="DF51" i="2"/>
  <c r="DF50" i="2"/>
  <c r="DF49" i="2"/>
  <c r="DF48" i="2"/>
  <c r="DF47" i="2"/>
  <c r="DF46" i="2"/>
  <c r="DF45" i="2"/>
  <c r="DF44" i="2"/>
  <c r="DF43" i="2"/>
  <c r="DF42" i="2"/>
  <c r="DF41" i="2"/>
  <c r="DF40" i="2"/>
  <c r="DF39" i="2"/>
  <c r="DF38" i="2"/>
  <c r="DF37" i="2"/>
  <c r="DF36" i="2"/>
  <c r="DF35" i="2"/>
  <c r="DE34" i="2"/>
  <c r="DF33" i="2"/>
  <c r="DE32" i="2"/>
  <c r="DF31" i="2"/>
  <c r="DE30" i="2"/>
  <c r="DF29" i="2"/>
  <c r="DE28" i="2"/>
  <c r="DF27" i="2"/>
  <c r="DE26" i="2"/>
  <c r="DF25" i="2"/>
  <c r="DE24" i="2"/>
  <c r="DF23" i="2"/>
  <c r="DE22" i="2"/>
  <c r="DF21" i="2"/>
  <c r="DE20" i="2"/>
  <c r="DF18" i="2"/>
  <c r="DF63" i="2"/>
  <c r="DF62" i="2"/>
  <c r="DD61" i="2"/>
  <c r="DD60" i="2"/>
  <c r="DD59" i="2"/>
  <c r="DD58" i="2"/>
  <c r="DD57" i="2"/>
  <c r="DD56" i="2"/>
  <c r="DD55" i="2"/>
  <c r="DD54" i="2"/>
  <c r="DD53" i="2"/>
  <c r="DD52" i="2"/>
  <c r="DD51" i="2"/>
  <c r="DD50" i="2"/>
  <c r="DD49" i="2"/>
  <c r="DD48" i="2"/>
  <c r="DD47" i="2"/>
  <c r="DD46" i="2"/>
  <c r="DD45" i="2"/>
  <c r="DD44" i="2"/>
  <c r="DD43" i="2"/>
  <c r="DD42" i="2"/>
  <c r="DD41" i="2"/>
  <c r="DD40" i="2"/>
  <c r="DD39" i="2"/>
  <c r="DD38" i="2"/>
  <c r="DD37" i="2"/>
  <c r="DD36" i="2"/>
  <c r="DD35" i="2"/>
  <c r="DG34" i="2"/>
  <c r="DD33" i="2"/>
  <c r="DG32" i="2"/>
  <c r="DD31" i="2"/>
  <c r="DG30" i="2"/>
  <c r="DD29" i="2"/>
  <c r="DG28" i="2"/>
  <c r="DD27" i="2"/>
  <c r="DG26" i="2"/>
  <c r="DD25" i="2"/>
  <c r="DG24" i="2"/>
  <c r="DD23" i="2"/>
  <c r="DG22" i="2"/>
  <c r="DD21" i="2"/>
  <c r="DG20" i="2"/>
  <c r="DD19" i="2"/>
  <c r="DD18" i="2"/>
  <c r="DD63" i="2"/>
  <c r="DD62" i="2"/>
  <c r="DE61" i="2"/>
  <c r="DE60" i="2"/>
  <c r="DE59" i="2"/>
  <c r="DE58" i="2"/>
  <c r="DE57" i="2"/>
  <c r="DE56" i="2"/>
  <c r="DE55" i="2"/>
  <c r="DE54" i="2"/>
  <c r="DE53" i="2"/>
  <c r="DE52" i="2"/>
  <c r="DE51" i="2"/>
  <c r="DE50" i="2"/>
  <c r="DE49" i="2"/>
  <c r="DE48" i="2"/>
  <c r="DE47" i="2"/>
  <c r="DE46" i="2"/>
  <c r="DE45" i="2"/>
  <c r="DE44" i="2"/>
  <c r="DE43" i="2"/>
  <c r="DE42" i="2"/>
  <c r="DE41" i="2"/>
  <c r="DE40" i="2"/>
  <c r="DE39" i="2"/>
  <c r="DE38" i="2"/>
  <c r="DE37" i="2"/>
  <c r="DE36" i="2"/>
  <c r="DE35" i="2"/>
  <c r="DF34" i="2"/>
  <c r="DE33" i="2"/>
  <c r="DF32" i="2"/>
  <c r="DE31" i="2"/>
  <c r="DF30" i="2"/>
  <c r="DE29" i="2"/>
  <c r="DF28" i="2"/>
  <c r="DE27" i="2"/>
  <c r="DF26" i="2"/>
  <c r="DE25" i="2"/>
  <c r="DF24" i="2"/>
  <c r="DE23" i="2"/>
  <c r="DF22" i="2"/>
  <c r="DE21" i="2"/>
  <c r="DF20" i="2"/>
  <c r="DG19" i="2"/>
  <c r="DE18" i="2"/>
  <c r="DE63" i="2"/>
  <c r="DE62" i="2"/>
  <c r="DG61" i="2"/>
  <c r="DG60" i="2"/>
  <c r="DG59" i="2"/>
  <c r="DG58" i="2"/>
  <c r="DG57" i="2"/>
  <c r="DG56" i="2"/>
  <c r="DG55" i="2"/>
  <c r="DG54" i="2"/>
  <c r="DG53" i="2"/>
  <c r="DG52" i="2"/>
  <c r="DG51" i="2"/>
  <c r="DG50" i="2"/>
  <c r="DG49" i="2"/>
  <c r="DG48" i="2"/>
  <c r="DG47" i="2"/>
  <c r="DG46" i="2"/>
  <c r="DG45" i="2"/>
  <c r="DG44" i="2"/>
  <c r="DG43" i="2"/>
  <c r="DG42" i="2"/>
  <c r="DG41" i="2"/>
  <c r="DG40" i="2"/>
  <c r="DG39" i="2"/>
  <c r="DG38" i="2"/>
  <c r="DG37" i="2"/>
  <c r="DG36" i="2"/>
  <c r="DG35" i="2"/>
  <c r="DD34" i="2"/>
  <c r="DG33" i="2"/>
  <c r="DD32" i="2"/>
  <c r="DG31" i="2"/>
  <c r="DD30" i="2"/>
  <c r="DG29" i="2"/>
  <c r="DD28" i="2"/>
  <c r="DG27" i="2"/>
  <c r="DD26" i="2"/>
  <c r="DG25" i="2"/>
  <c r="DD24" i="2"/>
  <c r="DG23" i="2"/>
  <c r="DD22" i="2"/>
  <c r="DG21" i="2"/>
  <c r="DD20" i="2"/>
  <c r="DF19" i="2"/>
  <c r="DG18" i="2"/>
  <c r="AT63" i="2"/>
  <c r="BW63" i="2"/>
  <c r="BW62" i="2"/>
  <c r="AT62" i="2"/>
  <c r="BW61" i="2"/>
  <c r="AT61" i="2"/>
  <c r="BW60" i="2"/>
  <c r="AT60" i="2"/>
  <c r="BW59" i="2"/>
  <c r="AT59" i="2"/>
  <c r="BW58" i="2"/>
  <c r="AT58" i="2"/>
  <c r="BW57" i="2"/>
  <c r="AT57" i="2"/>
  <c r="BW56" i="2"/>
  <c r="AT56" i="2"/>
  <c r="BW55" i="2"/>
  <c r="AT55" i="2"/>
  <c r="BW54" i="2"/>
  <c r="AT54" i="2"/>
  <c r="BW53" i="2"/>
  <c r="AT53" i="2"/>
  <c r="BW52" i="2"/>
  <c r="AT52" i="2"/>
  <c r="BW51" i="2"/>
  <c r="AT51" i="2"/>
  <c r="BW50" i="2"/>
  <c r="AT50" i="2"/>
  <c r="BW49" i="2"/>
  <c r="AT49" i="2"/>
  <c r="BW48" i="2"/>
  <c r="AT48" i="2"/>
  <c r="BW47" i="2"/>
  <c r="AT47" i="2"/>
  <c r="BW46" i="2"/>
  <c r="AT46" i="2"/>
  <c r="BW45" i="2"/>
  <c r="AT45" i="2"/>
  <c r="BW44" i="2"/>
  <c r="AT44" i="2"/>
  <c r="BW43" i="2"/>
  <c r="AT43" i="2"/>
  <c r="BW42" i="2"/>
  <c r="AT42" i="2"/>
  <c r="BW41" i="2"/>
  <c r="AT41" i="2"/>
  <c r="BW40" i="2"/>
  <c r="AT40" i="2"/>
  <c r="BW39" i="2"/>
  <c r="AT39" i="2"/>
  <c r="BW38" i="2"/>
  <c r="AT38" i="2"/>
  <c r="BW37" i="2"/>
  <c r="AT37" i="2"/>
  <c r="BW36" i="2"/>
  <c r="AT36" i="2"/>
  <c r="BW35" i="2"/>
  <c r="AT35" i="2"/>
  <c r="BW34" i="2"/>
  <c r="AT34" i="2"/>
  <c r="BW33" i="2"/>
  <c r="AT33" i="2"/>
  <c r="BW32" i="2"/>
  <c r="AT32" i="2"/>
  <c r="BW31" i="2"/>
  <c r="AT31" i="2"/>
  <c r="BW30" i="2"/>
  <c r="AT30" i="2"/>
  <c r="BW29" i="2"/>
  <c r="AT29" i="2"/>
  <c r="BW28" i="2"/>
  <c r="AT28" i="2"/>
  <c r="BW27" i="2"/>
  <c r="AT27" i="2"/>
  <c r="BW26" i="2"/>
  <c r="AT26" i="2"/>
  <c r="BW25" i="2"/>
  <c r="AT25" i="2"/>
  <c r="BW24" i="2"/>
  <c r="AT24" i="2"/>
  <c r="BW23" i="2"/>
  <c r="AT23" i="2"/>
  <c r="BW22" i="2"/>
  <c r="AT22" i="2"/>
  <c r="BW21" i="2"/>
  <c r="AT21" i="2"/>
  <c r="BW20" i="2"/>
  <c r="AT20" i="2"/>
  <c r="BW19" i="2"/>
  <c r="AT19" i="2"/>
  <c r="BW18" i="2"/>
  <c r="AT18" i="2"/>
  <c r="BL64" i="8"/>
  <c r="AI64" i="8"/>
  <c r="BL66" i="8"/>
  <c r="AI66" i="8"/>
  <c r="BM66" i="8" s="1"/>
  <c r="BL67" i="8"/>
  <c r="AI67" i="8"/>
  <c r="BM67" i="8" s="1"/>
  <c r="BL65" i="8"/>
  <c r="AI65" i="8"/>
  <c r="BM65" i="8" s="1"/>
  <c r="BI66" i="8"/>
  <c r="DN19" i="2" l="1"/>
  <c r="DO23" i="2"/>
  <c r="DO27" i="2"/>
  <c r="DO31" i="2"/>
  <c r="DO35" i="2"/>
  <c r="DO39" i="2"/>
  <c r="DO43" i="2"/>
  <c r="DO47" i="2"/>
  <c r="DO51" i="2"/>
  <c r="DO55" i="2"/>
  <c r="DO59" i="2"/>
  <c r="DT63" i="2"/>
  <c r="DT21" i="2"/>
  <c r="DT25" i="2"/>
  <c r="DT29" i="2"/>
  <c r="DT33" i="2"/>
  <c r="DT37" i="2"/>
  <c r="DT41" i="2"/>
  <c r="DT45" i="2"/>
  <c r="DT49" i="2"/>
  <c r="DT53" i="2"/>
  <c r="DT57" i="2"/>
  <c r="DT61" i="2"/>
  <c r="DC19" i="2"/>
  <c r="DT22" i="2"/>
  <c r="DT26" i="2"/>
  <c r="DT30" i="2"/>
  <c r="DT34" i="2"/>
  <c r="DO62" i="2"/>
  <c r="CQ34" i="2"/>
  <c r="CQ42" i="2"/>
  <c r="CQ50" i="2"/>
  <c r="CQ37" i="2"/>
  <c r="CQ45" i="2"/>
  <c r="CQ57" i="2"/>
  <c r="CQ54" i="2"/>
  <c r="CQ21" i="2"/>
  <c r="CQ24" i="2"/>
  <c r="P44" i="16"/>
  <c r="P46" i="16"/>
  <c r="P52" i="16"/>
  <c r="P60" i="16"/>
  <c r="CQ27" i="2"/>
  <c r="CQ35" i="2"/>
  <c r="P47" i="16"/>
  <c r="P51" i="16"/>
  <c r="P53" i="16"/>
  <c r="P59" i="16"/>
  <c r="DO36" i="2"/>
  <c r="DO40" i="2"/>
  <c r="DO44" i="2"/>
  <c r="DO48" i="2"/>
  <c r="DO52" i="2"/>
  <c r="DO56" i="2"/>
  <c r="DO60" i="2"/>
  <c r="DO20" i="2"/>
  <c r="DO24" i="2"/>
  <c r="DO28" i="2"/>
  <c r="DO32" i="2"/>
  <c r="DO63" i="2"/>
  <c r="CQ20" i="2"/>
  <c r="CQ36" i="2"/>
  <c r="CQ44" i="2"/>
  <c r="CQ52" i="2"/>
  <c r="CQ39" i="2"/>
  <c r="CQ51" i="2"/>
  <c r="CQ59" i="2"/>
  <c r="CQ60" i="2"/>
  <c r="CQ47" i="2"/>
  <c r="CQ26" i="2"/>
  <c r="P38" i="16"/>
  <c r="P42" i="16"/>
  <c r="P50" i="16"/>
  <c r="P56" i="16"/>
  <c r="P62" i="16"/>
  <c r="CQ29" i="2"/>
  <c r="P37" i="16"/>
  <c r="P39" i="16"/>
  <c r="P41" i="16"/>
  <c r="P49" i="16"/>
  <c r="P57" i="16"/>
  <c r="P61" i="16"/>
  <c r="P63" i="16"/>
  <c r="P64" i="16"/>
  <c r="DO21" i="2"/>
  <c r="DO25" i="2"/>
  <c r="DO29" i="2"/>
  <c r="DO33" i="2"/>
  <c r="DO37" i="2"/>
  <c r="DO41" i="2"/>
  <c r="DO45" i="2"/>
  <c r="DO49" i="2"/>
  <c r="DO53" i="2"/>
  <c r="DO57" i="2"/>
  <c r="DO61" i="2"/>
  <c r="DO19" i="2"/>
  <c r="DT23" i="2"/>
  <c r="DT27" i="2"/>
  <c r="DT31" i="2"/>
  <c r="DT35" i="2"/>
  <c r="DT39" i="2"/>
  <c r="DT43" i="2"/>
  <c r="DT47" i="2"/>
  <c r="DT51" i="2"/>
  <c r="DT55" i="2"/>
  <c r="DT59" i="2"/>
  <c r="DT20" i="2"/>
  <c r="DT24" i="2"/>
  <c r="DT28" i="2"/>
  <c r="DT32" i="2"/>
  <c r="CQ30" i="2"/>
  <c r="CQ38" i="2"/>
  <c r="CQ46" i="2"/>
  <c r="CQ56" i="2"/>
  <c r="CQ41" i="2"/>
  <c r="CQ53" i="2"/>
  <c r="CQ61" i="2"/>
  <c r="CQ62" i="2"/>
  <c r="CQ49" i="2"/>
  <c r="CQ19" i="2"/>
  <c r="CQ28" i="2"/>
  <c r="P48" i="16"/>
  <c r="P54" i="16"/>
  <c r="P58" i="16"/>
  <c r="CQ23" i="2"/>
  <c r="CQ31" i="2"/>
  <c r="F33" i="16"/>
  <c r="P43" i="16"/>
  <c r="P45" i="16"/>
  <c r="DO18" i="2"/>
  <c r="DO38" i="2"/>
  <c r="DO42" i="2"/>
  <c r="DO46" i="2"/>
  <c r="DO50" i="2"/>
  <c r="DO54" i="2"/>
  <c r="DO58" i="2"/>
  <c r="DT62" i="2"/>
  <c r="DO22" i="2"/>
  <c r="DO26" i="2"/>
  <c r="DO30" i="2"/>
  <c r="DO34" i="2"/>
  <c r="CQ32" i="2"/>
  <c r="CQ40" i="2"/>
  <c r="CQ48" i="2"/>
  <c r="CQ58" i="2"/>
  <c r="CQ43" i="2"/>
  <c r="CQ55" i="2"/>
  <c r="CQ63" i="2"/>
  <c r="CQ18" i="2"/>
  <c r="CQ22" i="2"/>
  <c r="P40" i="16"/>
  <c r="CQ25" i="2"/>
  <c r="CQ33" i="2"/>
  <c r="F35" i="16"/>
  <c r="G35" i="16" s="1"/>
  <c r="P55" i="16"/>
  <c r="DT18" i="2"/>
  <c r="DT36" i="2"/>
  <c r="DT38" i="2"/>
  <c r="DT40" i="2"/>
  <c r="DT42" i="2"/>
  <c r="DT44" i="2"/>
  <c r="DT46" i="2"/>
  <c r="DT48" i="2"/>
  <c r="DT50" i="2"/>
  <c r="DT52" i="2"/>
  <c r="DT54" i="2"/>
  <c r="DT56" i="2"/>
  <c r="DT58" i="2"/>
  <c r="DT60" i="2"/>
  <c r="DS19" i="2"/>
  <c r="DN63" i="2"/>
  <c r="DN36" i="2"/>
  <c r="DS36" i="2" s="1"/>
  <c r="DN38" i="2"/>
  <c r="DN40" i="2"/>
  <c r="DS40" i="2" s="1"/>
  <c r="DN42" i="2"/>
  <c r="DN44" i="2"/>
  <c r="DS44" i="2" s="1"/>
  <c r="DN46" i="2"/>
  <c r="DS46" i="2" s="1"/>
  <c r="DN48" i="2"/>
  <c r="DS48" i="2" s="1"/>
  <c r="DN50" i="2"/>
  <c r="DN52" i="2"/>
  <c r="DS52" i="2" s="1"/>
  <c r="DN54" i="2"/>
  <c r="DS54" i="2" s="1"/>
  <c r="DN56" i="2"/>
  <c r="DS56" i="2" s="1"/>
  <c r="DN58" i="2"/>
  <c r="DN60" i="2"/>
  <c r="DS60" i="2" s="1"/>
  <c r="DS38" i="2"/>
  <c r="DS42" i="2"/>
  <c r="DS50" i="2"/>
  <c r="DS58" i="2"/>
  <c r="DN20" i="2"/>
  <c r="DN22" i="2"/>
  <c r="DN24" i="2"/>
  <c r="DN26" i="2"/>
  <c r="DN28" i="2"/>
  <c r="DS28" i="2" s="1"/>
  <c r="DN30" i="2"/>
  <c r="DS30" i="2" s="1"/>
  <c r="DN32" i="2"/>
  <c r="DN34" i="2"/>
  <c r="DS34" i="2" s="1"/>
  <c r="DS20" i="2"/>
  <c r="DS22" i="2"/>
  <c r="DS24" i="2"/>
  <c r="DS26" i="2"/>
  <c r="DS32" i="2"/>
  <c r="DN62" i="2"/>
  <c r="DS62" i="2" s="1"/>
  <c r="DN18" i="2"/>
  <c r="DS18" i="2" s="1"/>
  <c r="DN21" i="2"/>
  <c r="DS21" i="2" s="1"/>
  <c r="DN23" i="2"/>
  <c r="DS23" i="2" s="1"/>
  <c r="DN25" i="2"/>
  <c r="DS25" i="2" s="1"/>
  <c r="DN27" i="2"/>
  <c r="DS27" i="2" s="1"/>
  <c r="DN29" i="2"/>
  <c r="DS29" i="2" s="1"/>
  <c r="DN31" i="2"/>
  <c r="DS31" i="2" s="1"/>
  <c r="DN33" i="2"/>
  <c r="DS33" i="2" s="1"/>
  <c r="DN35" i="2"/>
  <c r="DS35" i="2" s="1"/>
  <c r="DN37" i="2"/>
  <c r="DS37" i="2" s="1"/>
  <c r="DN39" i="2"/>
  <c r="DS39" i="2" s="1"/>
  <c r="DN41" i="2"/>
  <c r="DS41" i="2" s="1"/>
  <c r="DN43" i="2"/>
  <c r="DS43" i="2" s="1"/>
  <c r="DN45" i="2"/>
  <c r="DS45" i="2" s="1"/>
  <c r="DN47" i="2"/>
  <c r="DS47" i="2" s="1"/>
  <c r="DN49" i="2"/>
  <c r="DS49" i="2" s="1"/>
  <c r="DN51" i="2"/>
  <c r="DS51" i="2" s="1"/>
  <c r="DN53" i="2"/>
  <c r="DS53" i="2" s="1"/>
  <c r="DN55" i="2"/>
  <c r="DS55" i="2" s="1"/>
  <c r="DN57" i="2"/>
  <c r="DS57" i="2" s="1"/>
  <c r="DN59" i="2"/>
  <c r="DS59" i="2" s="1"/>
  <c r="DN61" i="2"/>
  <c r="DS61" i="2" s="1"/>
  <c r="DS63" i="2"/>
  <c r="DT19" i="2"/>
  <c r="DP63" i="2"/>
  <c r="DU63" i="2" s="1"/>
  <c r="CT36" i="2"/>
  <c r="DP19" i="2"/>
  <c r="DU19" i="2" s="1"/>
  <c r="DC21" i="2"/>
  <c r="DP21" i="2"/>
  <c r="DU21" i="2" s="1"/>
  <c r="DP23" i="2"/>
  <c r="DU23" i="2" s="1"/>
  <c r="DC25" i="2"/>
  <c r="DP25" i="2"/>
  <c r="DU25" i="2" s="1"/>
  <c r="DP27" i="2"/>
  <c r="DU27" i="2" s="1"/>
  <c r="DC29" i="2"/>
  <c r="DP29" i="2"/>
  <c r="DU29" i="2" s="1"/>
  <c r="DP31" i="2"/>
  <c r="DU31" i="2" s="1"/>
  <c r="DC33" i="2"/>
  <c r="DP33" i="2"/>
  <c r="DU33" i="2" s="1"/>
  <c r="DP35" i="2"/>
  <c r="DU35" i="2" s="1"/>
  <c r="DC37" i="2"/>
  <c r="DP37" i="2"/>
  <c r="DU37" i="2" s="1"/>
  <c r="DP39" i="2"/>
  <c r="DU39" i="2" s="1"/>
  <c r="DC41" i="2"/>
  <c r="DP41" i="2"/>
  <c r="DU41" i="2" s="1"/>
  <c r="DP43" i="2"/>
  <c r="DU43" i="2" s="1"/>
  <c r="DC45" i="2"/>
  <c r="DP45" i="2"/>
  <c r="DU45" i="2" s="1"/>
  <c r="DP47" i="2"/>
  <c r="DU47" i="2" s="1"/>
  <c r="DC49" i="2"/>
  <c r="DP49" i="2"/>
  <c r="DU49" i="2" s="1"/>
  <c r="DP51" i="2"/>
  <c r="DU51" i="2" s="1"/>
  <c r="DC53" i="2"/>
  <c r="DP53" i="2"/>
  <c r="DU53" i="2" s="1"/>
  <c r="DP55" i="2"/>
  <c r="DU55" i="2" s="1"/>
  <c r="DC57" i="2"/>
  <c r="DP57" i="2"/>
  <c r="DU57" i="2" s="1"/>
  <c r="DP59" i="2"/>
  <c r="DU59" i="2" s="1"/>
  <c r="DC61" i="2"/>
  <c r="DP61" i="2"/>
  <c r="DU61" i="2" s="1"/>
  <c r="DC63" i="2"/>
  <c r="DC23" i="2"/>
  <c r="DC27" i="2"/>
  <c r="DC31" i="2"/>
  <c r="DC35" i="2"/>
  <c r="DC39" i="2"/>
  <c r="DC43" i="2"/>
  <c r="DC47" i="2"/>
  <c r="DC51" i="2"/>
  <c r="DC55" i="2"/>
  <c r="DC59" i="2"/>
  <c r="DC20" i="2"/>
  <c r="DP20" i="2"/>
  <c r="DU20" i="2" s="1"/>
  <c r="DC22" i="2"/>
  <c r="DP22" i="2"/>
  <c r="DU22" i="2" s="1"/>
  <c r="DC24" i="2"/>
  <c r="DP24" i="2"/>
  <c r="DU24" i="2" s="1"/>
  <c r="DP26" i="2"/>
  <c r="DU26" i="2" s="1"/>
  <c r="DC26" i="2"/>
  <c r="DC28" i="2"/>
  <c r="DP28" i="2"/>
  <c r="DU28" i="2" s="1"/>
  <c r="DC30" i="2"/>
  <c r="DP30" i="2"/>
  <c r="DU30" i="2" s="1"/>
  <c r="DC32" i="2"/>
  <c r="DP32" i="2"/>
  <c r="DU32" i="2" s="1"/>
  <c r="DP34" i="2"/>
  <c r="DU34" i="2" s="1"/>
  <c r="DC34" i="2"/>
  <c r="CT55" i="2"/>
  <c r="CT46" i="2"/>
  <c r="DP62" i="2"/>
  <c r="DU62" i="2" s="1"/>
  <c r="DC62" i="2"/>
  <c r="DC18" i="2"/>
  <c r="DP18" i="2"/>
  <c r="DU18" i="2" s="1"/>
  <c r="DC36" i="2"/>
  <c r="DP36" i="2"/>
  <c r="DU36" i="2" s="1"/>
  <c r="DC38" i="2"/>
  <c r="DP38" i="2"/>
  <c r="DU38" i="2" s="1"/>
  <c r="DC40" i="2"/>
  <c r="DP40" i="2"/>
  <c r="DU40" i="2" s="1"/>
  <c r="DP42" i="2"/>
  <c r="DU42" i="2" s="1"/>
  <c r="DC42" i="2"/>
  <c r="DC44" i="2"/>
  <c r="DP44" i="2"/>
  <c r="DU44" i="2" s="1"/>
  <c r="DC46" i="2"/>
  <c r="DP46" i="2"/>
  <c r="DU46" i="2" s="1"/>
  <c r="DC48" i="2"/>
  <c r="DP48" i="2"/>
  <c r="DU48" i="2" s="1"/>
  <c r="DP50" i="2"/>
  <c r="DU50" i="2" s="1"/>
  <c r="DC50" i="2"/>
  <c r="DC52" i="2"/>
  <c r="DP52" i="2"/>
  <c r="DU52" i="2" s="1"/>
  <c r="DC54" i="2"/>
  <c r="DP54" i="2"/>
  <c r="DU54" i="2" s="1"/>
  <c r="DC56" i="2"/>
  <c r="DP56" i="2"/>
  <c r="DU56" i="2" s="1"/>
  <c r="DC58" i="2"/>
  <c r="DP58" i="2"/>
  <c r="DU58" i="2" s="1"/>
  <c r="DC60" i="2"/>
  <c r="DP60" i="2"/>
  <c r="DU60" i="2" s="1"/>
  <c r="CT45" i="2"/>
  <c r="CT61" i="2"/>
  <c r="CT53" i="2"/>
  <c r="CT42" i="2"/>
  <c r="CT38" i="2"/>
  <c r="CT54" i="2"/>
  <c r="CT56" i="2"/>
  <c r="CT60" i="2"/>
  <c r="CT62" i="2"/>
  <c r="CT58" i="2"/>
  <c r="CT25" i="2"/>
  <c r="CT40" i="2"/>
  <c r="CT50" i="2"/>
  <c r="CT22" i="2"/>
  <c r="CT21" i="2"/>
  <c r="CT49" i="2"/>
  <c r="CT44" i="2"/>
  <c r="CT26" i="2"/>
  <c r="CT37" i="2"/>
  <c r="CT34" i="2"/>
  <c r="CT57" i="2"/>
  <c r="CT30" i="2"/>
  <c r="CT43" i="2"/>
  <c r="CT31" i="2"/>
  <c r="CT32" i="2"/>
  <c r="CT28" i="2"/>
  <c r="CT51" i="2"/>
  <c r="CT35" i="2"/>
  <c r="CT20" i="2"/>
  <c r="CT52" i="2"/>
  <c r="CT33" i="2"/>
  <c r="CT39" i="2"/>
  <c r="CT59" i="2"/>
  <c r="CT48" i="2"/>
  <c r="CT18" i="2"/>
  <c r="CT29" i="2"/>
  <c r="CT24" i="2"/>
  <c r="CT19" i="2"/>
  <c r="CT47" i="2"/>
  <c r="CT41" i="2"/>
  <c r="CT23" i="2"/>
  <c r="CT27" i="2"/>
  <c r="G33" i="16" l="1"/>
  <c r="C32" i="16"/>
  <c r="P34" i="16"/>
  <c r="CZ24" i="2"/>
  <c r="CZ32" i="2"/>
  <c r="CZ41" i="2"/>
  <c r="CZ29" i="2"/>
  <c r="CZ39" i="2"/>
  <c r="CZ31" i="2"/>
  <c r="CZ34" i="2"/>
  <c r="CZ49" i="2"/>
  <c r="CZ60" i="2"/>
  <c r="CZ42" i="2"/>
  <c r="CZ47" i="2"/>
  <c r="CZ18" i="2"/>
  <c r="CZ33" i="2"/>
  <c r="CZ51" i="2"/>
  <c r="CZ43" i="2"/>
  <c r="CZ37" i="2"/>
  <c r="CZ21" i="2"/>
  <c r="CZ25" i="2"/>
  <c r="CZ56" i="2"/>
  <c r="CZ53" i="2"/>
  <c r="P35" i="16"/>
  <c r="CZ19" i="2"/>
  <c r="CZ48" i="2"/>
  <c r="CZ52" i="2"/>
  <c r="CZ28" i="2"/>
  <c r="CZ30" i="2"/>
  <c r="CZ26" i="2"/>
  <c r="CZ22" i="2"/>
  <c r="CZ58" i="2"/>
  <c r="CZ54" i="2"/>
  <c r="CZ61" i="2"/>
  <c r="CZ46" i="2"/>
  <c r="CZ23" i="2"/>
  <c r="CZ59" i="2"/>
  <c r="CZ20" i="2"/>
  <c r="CZ57" i="2"/>
  <c r="CZ44" i="2"/>
  <c r="CZ50" i="2"/>
  <c r="CZ62" i="2"/>
  <c r="CZ38" i="2"/>
  <c r="CZ45" i="2"/>
  <c r="CZ55" i="2"/>
  <c r="CZ27" i="2"/>
  <c r="CZ35" i="2"/>
  <c r="CZ40" i="2"/>
  <c r="CZ36" i="2"/>
  <c r="P36" i="16"/>
  <c r="CT63" i="2"/>
  <c r="M43" i="16" l="1"/>
  <c r="M46" i="16"/>
  <c r="M61" i="16"/>
  <c r="M60" i="16"/>
  <c r="M38" i="16"/>
  <c r="M54" i="16"/>
  <c r="M62" i="16"/>
  <c r="M49" i="16"/>
  <c r="M48" i="16"/>
  <c r="M36" i="16"/>
  <c r="M52" i="16"/>
  <c r="CZ63" i="2"/>
  <c r="M45" i="16"/>
  <c r="M44" i="16"/>
  <c r="M63" i="16"/>
  <c r="M64" i="16"/>
  <c r="M37" i="16"/>
  <c r="M53" i="16"/>
  <c r="M42" i="16"/>
  <c r="M58" i="16"/>
  <c r="M41" i="16"/>
  <c r="M57" i="16"/>
  <c r="M35" i="16"/>
  <c r="M51" i="16"/>
  <c r="M59" i="16"/>
  <c r="M40" i="16"/>
  <c r="M56" i="16"/>
  <c r="M50" i="16"/>
  <c r="M39" i="16"/>
  <c r="M47" i="16"/>
  <c r="M55" i="16"/>
  <c r="BF64" i="8"/>
  <c r="BA64" i="8"/>
  <c r="P64" i="8"/>
  <c r="BI64" i="8" l="1"/>
  <c r="T64" i="8"/>
  <c r="BM64" i="8" l="1"/>
</calcChain>
</file>

<file path=xl/comments1.xml><?xml version="1.0" encoding="utf-8"?>
<comments xmlns="http://schemas.openxmlformats.org/spreadsheetml/2006/main">
  <authors>
    <author>Sergio</author>
  </authors>
  <commentList>
    <comment ref="M22" authorId="0" shapeId="0">
      <text>
        <r>
          <rPr>
            <b/>
            <sz val="9"/>
            <color indexed="81"/>
            <rFont val="Tahoma"/>
            <family val="2"/>
          </rPr>
          <t>Sergio:</t>
        </r>
        <r>
          <rPr>
            <sz val="9"/>
            <color indexed="81"/>
            <rFont val="Tahoma"/>
            <family val="2"/>
          </rPr>
          <t xml:space="preserve">
Este dato corresponde al sobregiro que fue otorgado a la banca agrícola</t>
        </r>
      </text>
    </comment>
  </commentList>
</comments>
</file>

<file path=xl/comments2.xml><?xml version="1.0" encoding="utf-8"?>
<comments xmlns="http://schemas.openxmlformats.org/spreadsheetml/2006/main">
  <authors>
    <author>Sergio</author>
  </authors>
  <commentList>
    <comment ref="H61" authorId="0" shapeId="0">
      <text>
        <r>
          <rPr>
            <b/>
            <sz val="9"/>
            <color indexed="81"/>
            <rFont val="Tahoma"/>
            <family val="2"/>
          </rPr>
          <t>Sergio:</t>
        </r>
        <r>
          <rPr>
            <sz val="9"/>
            <color indexed="81"/>
            <rFont val="Tahoma"/>
            <family val="2"/>
          </rPr>
          <t xml:space="preserve">
Diferencia importante el año de la devaluación
</t>
        </r>
      </text>
    </comment>
  </commentList>
</comments>
</file>

<file path=xl/sharedStrings.xml><?xml version="1.0" encoding="utf-8"?>
<sst xmlns="http://schemas.openxmlformats.org/spreadsheetml/2006/main" count="5162" uniqueCount="282">
  <si>
    <t>1. Disponibilidades</t>
  </si>
  <si>
    <t>1. Billetes</t>
  </si>
  <si>
    <t>2. Monedas</t>
  </si>
  <si>
    <t>B. Cheques</t>
  </si>
  <si>
    <t>C. Depositos</t>
  </si>
  <si>
    <t>1. Cheques</t>
  </si>
  <si>
    <t>a. Valores</t>
  </si>
  <si>
    <t xml:space="preserve">b. Crédito </t>
  </si>
  <si>
    <t xml:space="preserve">Recursos totales de la Banca Nacional </t>
  </si>
  <si>
    <t xml:space="preserve">a. Valores </t>
  </si>
  <si>
    <t>b. Crédito</t>
  </si>
  <si>
    <t>a. Crédito</t>
  </si>
  <si>
    <t>ii. Otros</t>
  </si>
  <si>
    <t xml:space="preserve">b. Obligaciones </t>
  </si>
  <si>
    <t>Redescuentos</t>
  </si>
  <si>
    <t>Informe Anual, 1981</t>
  </si>
  <si>
    <t>Informe Anual, 1980, p. 29</t>
  </si>
  <si>
    <t>2. Cartera</t>
  </si>
  <si>
    <t>-</t>
  </si>
  <si>
    <t>01 - 32</t>
  </si>
  <si>
    <t>02 - 32</t>
  </si>
  <si>
    <t>03 - 32</t>
  </si>
  <si>
    <t>04 - 32</t>
  </si>
  <si>
    <t>05 - 32</t>
  </si>
  <si>
    <t>06 - 32</t>
  </si>
  <si>
    <t>07 - 32</t>
  </si>
  <si>
    <t>08 - 32</t>
  </si>
  <si>
    <t>09 - 32</t>
  </si>
  <si>
    <t>10 - 32</t>
  </si>
  <si>
    <t>11 - 32</t>
  </si>
  <si>
    <t>12 - 32</t>
  </si>
  <si>
    <t>01 - 33</t>
  </si>
  <si>
    <t>02 - 33</t>
  </si>
  <si>
    <t>03 - 33</t>
  </si>
  <si>
    <t>04 - 33</t>
  </si>
  <si>
    <t>05 - 33</t>
  </si>
  <si>
    <t>06 - 33</t>
  </si>
  <si>
    <t>07 - 33</t>
  </si>
  <si>
    <t>08 - 33</t>
  </si>
  <si>
    <t>09 - 33</t>
  </si>
  <si>
    <t>10 - 33</t>
  </si>
  <si>
    <t>11 - 33</t>
  </si>
  <si>
    <t>12 - 33</t>
  </si>
  <si>
    <t>01 - 34</t>
  </si>
  <si>
    <t>02 - 34</t>
  </si>
  <si>
    <t>03 - 34</t>
  </si>
  <si>
    <t>04 - 34</t>
  </si>
  <si>
    <t>05 - 34</t>
  </si>
  <si>
    <t>06 - 34</t>
  </si>
  <si>
    <t>07 - 34</t>
  </si>
  <si>
    <t>08 - 34</t>
  </si>
  <si>
    <t>09 - 34</t>
  </si>
  <si>
    <t>10 - 34</t>
  </si>
  <si>
    <t>11 - 34</t>
  </si>
  <si>
    <t>12 - 34</t>
  </si>
  <si>
    <t>01 - 35</t>
  </si>
  <si>
    <t>02 - 35</t>
  </si>
  <si>
    <t>03 - 35</t>
  </si>
  <si>
    <t>04 - 35</t>
  </si>
  <si>
    <t>05 - 35</t>
  </si>
  <si>
    <t>06 - 35</t>
  </si>
  <si>
    <t>07 - 35</t>
  </si>
  <si>
    <t>08 - 35</t>
  </si>
  <si>
    <t>09 - 35</t>
  </si>
  <si>
    <t>10 - 35</t>
  </si>
  <si>
    <t>11 - 35</t>
  </si>
  <si>
    <t>12 - 35</t>
  </si>
  <si>
    <t>01 - 36</t>
  </si>
  <si>
    <t>02 - 36</t>
  </si>
  <si>
    <t>03 - 36</t>
  </si>
  <si>
    <t>04 - 36</t>
  </si>
  <si>
    <t>05 - 36</t>
  </si>
  <si>
    <t>06 - 36</t>
  </si>
  <si>
    <t>07 - 36</t>
  </si>
  <si>
    <t>08 - 36</t>
  </si>
  <si>
    <t>09 - 36</t>
  </si>
  <si>
    <t>10 - 36</t>
  </si>
  <si>
    <t>11 - 36</t>
  </si>
  <si>
    <t>12 - 36</t>
  </si>
  <si>
    <t>01 - 37</t>
  </si>
  <si>
    <t>02 - 37</t>
  </si>
  <si>
    <t>03 - 37</t>
  </si>
  <si>
    <t>04 - 37</t>
  </si>
  <si>
    <t>05 - 37</t>
  </si>
  <si>
    <t>06 - 37</t>
  </si>
  <si>
    <t>07 - 37</t>
  </si>
  <si>
    <t>08 - 37</t>
  </si>
  <si>
    <t>09 - 37</t>
  </si>
  <si>
    <t>10 - 37</t>
  </si>
  <si>
    <t>11 - 37</t>
  </si>
  <si>
    <t>12 - 37</t>
  </si>
  <si>
    <t>01 - 38</t>
  </si>
  <si>
    <t>02 - 38</t>
  </si>
  <si>
    <t>03 - 38</t>
  </si>
  <si>
    <t>04 - 38</t>
  </si>
  <si>
    <t>05 - 38</t>
  </si>
  <si>
    <t>06 - 38</t>
  </si>
  <si>
    <t>07 - 38</t>
  </si>
  <si>
    <t>08 - 38</t>
  </si>
  <si>
    <t>09 - 38</t>
  </si>
  <si>
    <t>10 - 38</t>
  </si>
  <si>
    <t>11 - 38</t>
  </si>
  <si>
    <t>12 - 38</t>
  </si>
  <si>
    <t>01 - 39</t>
  </si>
  <si>
    <t>02 - 39</t>
  </si>
  <si>
    <t>03 - 39</t>
  </si>
  <si>
    <t>04 - 39</t>
  </si>
  <si>
    <t>05 - 39</t>
  </si>
  <si>
    <t>06 - 39</t>
  </si>
  <si>
    <t>07 - 39</t>
  </si>
  <si>
    <t>08 - 39</t>
  </si>
  <si>
    <t>09 - 39</t>
  </si>
  <si>
    <t>10 - 39</t>
  </si>
  <si>
    <t>11 - 39</t>
  </si>
  <si>
    <t>12 - 39</t>
  </si>
  <si>
    <t>01 - 40</t>
  </si>
  <si>
    <t>02 - 40</t>
  </si>
  <si>
    <t>03 - 40</t>
  </si>
  <si>
    <t>04 - 40</t>
  </si>
  <si>
    <t>05 - 40</t>
  </si>
  <si>
    <t>06 - 40</t>
  </si>
  <si>
    <t>07 - 40</t>
  </si>
  <si>
    <t>08 - 40</t>
  </si>
  <si>
    <t>09 - 40</t>
  </si>
  <si>
    <t>10 - 40</t>
  </si>
  <si>
    <t>11 - 40</t>
  </si>
  <si>
    <t>12 - 40</t>
  </si>
  <si>
    <t>Período</t>
  </si>
  <si>
    <t>Año</t>
  </si>
  <si>
    <t>Redescuentos Fin</t>
  </si>
  <si>
    <t xml:space="preserve">2. Financiamiento al Gobierno </t>
  </si>
  <si>
    <t>3. Financiamiento a Empresas y Particulares</t>
  </si>
  <si>
    <t>4. Financiamiento a Bancos</t>
  </si>
  <si>
    <t>a. Disponibilidades en Bancos</t>
  </si>
  <si>
    <t>b. Otros Recursos</t>
  </si>
  <si>
    <t>A. Billetes y Monedas</t>
  </si>
  <si>
    <t>1. Moneda Nacional</t>
  </si>
  <si>
    <t>i. De los Cuales a Emp. y Part.</t>
  </si>
  <si>
    <t>2. Moneda Extranjera</t>
  </si>
  <si>
    <t>D. Otras Obligaciones</t>
  </si>
  <si>
    <t>a. Disponibilidades en Oro, Plata y Divisas</t>
  </si>
  <si>
    <t>b. Disponibilidades en Otros Bancos</t>
  </si>
  <si>
    <t>c. Otras Disponibilidades</t>
  </si>
  <si>
    <t>a. Valores a Bancos</t>
  </si>
  <si>
    <t>a. Crédito a Bancos</t>
  </si>
  <si>
    <t>8. Otros Recursos</t>
  </si>
  <si>
    <t>a. Moneda Nacional</t>
  </si>
  <si>
    <t>b. Moneda Extranjera</t>
  </si>
  <si>
    <t>2. Depositos y Obligaciones</t>
  </si>
  <si>
    <t>a. Depositos de Ahorro y Plazo</t>
  </si>
  <si>
    <t>3. Capital y Otras Obligaciones</t>
  </si>
  <si>
    <t>Recursos Totales de la Banca Privada</t>
  </si>
  <si>
    <t>2. Financiamiento al Gobierno (Valores)</t>
  </si>
  <si>
    <t>3. Financiamiento a Emp. y Part. (Valores)</t>
  </si>
  <si>
    <t>4. Crédito a Gobierno, Empresas y Particulares</t>
  </si>
  <si>
    <t>5. Financiamiento a Bancos</t>
  </si>
  <si>
    <t>6. Otros Recursos</t>
  </si>
  <si>
    <t>1. Billetes y Monedas</t>
  </si>
  <si>
    <t>2. Cheques M. N. y M. E.</t>
  </si>
  <si>
    <t>a. Cheques Moneda Nacional (Emp. y Part.)</t>
  </si>
  <si>
    <t>b. Cheques Moneda Extranjera (Emp. y Part.)</t>
  </si>
  <si>
    <t>1. Pasivos Monetarios</t>
  </si>
  <si>
    <t>2. Pasivos No Monetarios</t>
  </si>
  <si>
    <t>3. Otras Obligaciones</t>
  </si>
  <si>
    <t>4. Capital, Resultados y Reservado</t>
  </si>
  <si>
    <t>"Como complemento de la reserva primaria bruta antes indicada, el Banco de México, S.A., cuenta con apoyos secundarios, provenientes de convenios de cooperación monetaria con bancos centrales y de las disponibilidades en el Fondo Monetario Internacional. Al 31 de diciembre de 1980, las reservas secundarias del Banco Central ascendieron a 3 240 millones de dólares, que representaron un incremento de 576 millones de dólares respecto al nivel en diciembre del año anterior."</t>
  </si>
  <si>
    <r>
      <t xml:space="preserve">Nota: </t>
    </r>
    <r>
      <rPr>
        <sz val="12"/>
        <color theme="1"/>
        <rFont val="Times New Roman"/>
        <family val="1"/>
      </rPr>
      <t>La variable relevante es la reserva primaria bruta, no la reserva secundaria.</t>
    </r>
  </si>
  <si>
    <t>OM</t>
  </si>
  <si>
    <t>Obligaciones Banxico</t>
  </si>
  <si>
    <t>Recursos Banxico (A + B)</t>
  </si>
  <si>
    <t xml:space="preserve">Recursos Banxico </t>
  </si>
  <si>
    <t>3. Otros</t>
  </si>
  <si>
    <t>4. Capital, Resultados y Reservas</t>
  </si>
  <si>
    <t>4. Financiamiento a Emp. y Part. (Valores)</t>
  </si>
  <si>
    <t>5. Crédito a Gobierno, Empresas y Particulares</t>
  </si>
  <si>
    <t>6. Financiamiento a Bancos</t>
  </si>
  <si>
    <t>7. Otros Recursos</t>
  </si>
  <si>
    <t>Obligaciones Banca Nacional</t>
  </si>
  <si>
    <t xml:space="preserve">Recursos Banca Nacional </t>
  </si>
  <si>
    <t>Recursos Banca Privada</t>
  </si>
  <si>
    <t>Obligaciones Banca Privada</t>
  </si>
  <si>
    <t>Recursos Inst. de Crédito</t>
  </si>
  <si>
    <t>Obligaciones Inst. de Crédito</t>
  </si>
  <si>
    <t>M2</t>
  </si>
  <si>
    <t>c. Reservas en Banco de México</t>
  </si>
  <si>
    <t>d. Otras Disponibilidades</t>
  </si>
  <si>
    <t>Periodo</t>
  </si>
  <si>
    <r>
      <rPr>
        <b/>
        <sz val="12"/>
        <color theme="1"/>
        <rFont val="Times New Roman"/>
        <family val="1"/>
      </rPr>
      <t xml:space="preserve">Fuente: </t>
    </r>
    <r>
      <rPr>
        <sz val="12"/>
        <color theme="1"/>
        <rFont val="Times New Roman"/>
        <family val="1"/>
      </rPr>
      <t>Banco de México (1925-1985)</t>
    </r>
  </si>
  <si>
    <t>Medio circulante mp</t>
  </si>
  <si>
    <t>IPC 1950=100</t>
  </si>
  <si>
    <t>Inflación tasa anual</t>
  </si>
  <si>
    <t>.</t>
  </si>
  <si>
    <t>Recursos Banca nacional</t>
  </si>
  <si>
    <t>Obligaciones Banca nacional</t>
  </si>
  <si>
    <t>Recursos Banca Privada y Mixta</t>
  </si>
  <si>
    <t>Obligaciones Banca Privada y Mixta</t>
  </si>
  <si>
    <t>Recursos de las Instituciones de Crédito</t>
  </si>
  <si>
    <t>Redescuentos promedio</t>
  </si>
  <si>
    <t>Sin operaciones interbancarias</t>
  </si>
  <si>
    <t>En % del PIB</t>
  </si>
  <si>
    <t>Total</t>
  </si>
  <si>
    <t>Banco de México</t>
  </si>
  <si>
    <t>Banca Nacional</t>
  </si>
  <si>
    <t>Banca Privada</t>
  </si>
  <si>
    <t>Financiamiento total</t>
  </si>
  <si>
    <t>Financiamiento al sector público no bancario</t>
  </si>
  <si>
    <t>Instituciones de crédito</t>
  </si>
  <si>
    <t>Financiamiento al sector privado no bancario</t>
  </si>
  <si>
    <t>Financiamiento a la Banca Nacional</t>
  </si>
  <si>
    <t>Financiamiento a la Banca Privada</t>
  </si>
  <si>
    <t>Financiamiento por institución</t>
  </si>
  <si>
    <t>Financiamiento por institución sin operaciones interbancarias</t>
  </si>
  <si>
    <t>Fuente: Banco de México (1925-1985)</t>
  </si>
  <si>
    <t>i. Banca Nacional</t>
  </si>
  <si>
    <t>ii. Banca Privada</t>
  </si>
  <si>
    <t>Fuente: Banxico (1979) para datos de 1933-1978 e INEGI (2014) para algunos datos de 1979-1982. Esta división se debe realizar por cambios en la metodología.</t>
  </si>
  <si>
    <t>Fuente: NAFINSA (1986)</t>
  </si>
  <si>
    <t>Financiamiento de la instituciones de crédito, 1979-1982</t>
  </si>
  <si>
    <t>Financiamiento de las instituciones de crédito en % del PIB, 1979-1982</t>
  </si>
  <si>
    <t>Medio circulante %</t>
  </si>
  <si>
    <t>Inf</t>
  </si>
  <si>
    <r>
      <rPr>
        <b/>
        <sz val="12"/>
        <color theme="1"/>
        <rFont val="Times New Roman"/>
        <family val="1"/>
      </rPr>
      <t>Fuente:</t>
    </r>
    <r>
      <rPr>
        <sz val="12"/>
        <color theme="1"/>
        <rFont val="Times New Roman"/>
        <family val="1"/>
      </rPr>
      <t xml:space="preserve"> Fernandez (1976) para 1925-1975; Banco de México, Informe Anual (1976-1990)</t>
    </r>
  </si>
  <si>
    <t>Obligaciones de las Instituciones de Crédito</t>
  </si>
  <si>
    <t>Años</t>
  </si>
  <si>
    <t>Financiamiento al GF de la BN</t>
  </si>
  <si>
    <t>Financiamiento al GF de la BP</t>
  </si>
  <si>
    <t>Financiamiento al GF de BM</t>
  </si>
  <si>
    <t>Financiamiento a Emp y Part de BM</t>
  </si>
  <si>
    <t>Financiamiento a Emp y Part de BN</t>
  </si>
  <si>
    <t>Financiamiento a Emp y Part del SF</t>
  </si>
  <si>
    <t>Reservas Internacionales (md)</t>
  </si>
  <si>
    <t>Reservas Internacionales (mp)</t>
  </si>
  <si>
    <t>Disponibilidades BdeM (mp)</t>
  </si>
  <si>
    <t>Diferencia con las RI reportadas</t>
  </si>
  <si>
    <t>Variación de las Reservas Internacionales (md)</t>
  </si>
  <si>
    <t>Disponibilidades BdeM (md)</t>
  </si>
  <si>
    <t>1. Disponibilidades Reservas internacionales</t>
  </si>
  <si>
    <t>Financiamiento a la BN de BM</t>
  </si>
  <si>
    <t>Financiamiento a BN Y BP de BM</t>
  </si>
  <si>
    <t>Financiamiento a la BP de BM</t>
  </si>
  <si>
    <t>Disponibilidades en bancos y Otros</t>
  </si>
  <si>
    <t>Financiamiento total del BM</t>
  </si>
  <si>
    <t>Financiamiento total del BN</t>
  </si>
  <si>
    <t>Financiamiento a la BN de la BP</t>
  </si>
  <si>
    <t>Financiamiento a la BP de la BN</t>
  </si>
  <si>
    <t>Financiamiento a Emp y Part de la BP</t>
  </si>
  <si>
    <t>Financiamiento al GF del SF</t>
  </si>
  <si>
    <t>Financiamiento total del BP</t>
  </si>
  <si>
    <t>Financiamiento total del SF sin Banca</t>
  </si>
  <si>
    <t>Financiamiento total del SF con Banca</t>
  </si>
  <si>
    <t>Financiamientoa la banca de bancos</t>
  </si>
  <si>
    <t xml:space="preserve">Disponibilidades </t>
  </si>
  <si>
    <t>Financiamiento no bancario</t>
  </si>
  <si>
    <t>Otros recursos</t>
  </si>
  <si>
    <t>3. Depositos</t>
  </si>
  <si>
    <t>4. Otras Obligaciones, capital, etc</t>
  </si>
  <si>
    <t>Financiamiento al gobierno vía el encaje legal</t>
  </si>
  <si>
    <t>Base monetaria con ajuste de valores encaje</t>
  </si>
  <si>
    <t>Financiamiento al gobierno Gómez (1981)</t>
  </si>
  <si>
    <t>Financiamiento al gobierno + valores encaje</t>
  </si>
  <si>
    <t>Financiamiento al gobierno + valores encaje en % PIB</t>
  </si>
  <si>
    <t>Financiamiento al gobierno</t>
  </si>
  <si>
    <t>Financiamiento al gobierno con valores que van al encaje</t>
  </si>
  <si>
    <t>Financiamiento al gobierno con valores que van al encaje en % del PIB</t>
  </si>
  <si>
    <t>Base monetaria con ajuste valores encaje</t>
  </si>
  <si>
    <t>Componente interno con ajuste valores encaje</t>
  </si>
  <si>
    <t>Coef de correlación</t>
  </si>
  <si>
    <t>Obligaciones Banca comercial Cheques y depositos (Captación)</t>
  </si>
  <si>
    <t>Obligaciones Banca comercial Cheques y depositos</t>
  </si>
  <si>
    <t xml:space="preserve">En millones de pesos </t>
  </si>
  <si>
    <t xml:space="preserve">En % </t>
  </si>
  <si>
    <t>En flujos</t>
  </si>
  <si>
    <t>M1 Diciembre</t>
  </si>
  <si>
    <t>M1 Promedio</t>
  </si>
  <si>
    <t>Base monetaria</t>
  </si>
  <si>
    <t>Gómez (1981) realiza un cálculo muy cercano al nuestro con un coeficiente de correlación prácticamente perfecto</t>
  </si>
  <si>
    <t>PIB Nominal</t>
  </si>
  <si>
    <t>Fuentes de datos para 1980-1984</t>
  </si>
  <si>
    <t>Tipo de cambio Pesos por dólar</t>
  </si>
  <si>
    <t>Versión 05</t>
  </si>
  <si>
    <t>En t/c</t>
  </si>
  <si>
    <t xml:space="preserve">En m/p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</si>
</sst>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0">
    <numFmt numFmtId="164" formatCode="_-* #,##0.00_-;\-* #,##0.00_-;_-* &quot;-&quot;??_-;_-@_-"/>
    <numFmt numFmtId="165" formatCode="#,##0.0"/>
    <numFmt numFmtId="166" formatCode="#,##0.000"/>
    <numFmt numFmtId="167" formatCode="0.0"/>
    <numFmt numFmtId="168" formatCode="mmm\-yyyy"/>
    <numFmt numFmtId="169" formatCode="_-* #,##0_-;\-* #,##0_-;_-* &quot;-&quot;??_-;_-@_-"/>
    <numFmt numFmtId="170" formatCode="&quot;Abr&quot;\ yyyy"/>
    <numFmt numFmtId="171" formatCode="&quot;May&quot;\ yyyy"/>
    <numFmt numFmtId="172" formatCode="&quot;Jun&quot;\ yyyy"/>
    <numFmt numFmtId="173" formatCode="&quot;Jul&quot;\ yyyy"/>
    <numFmt numFmtId="174" formatCode="&quot;Ago&quot;\ yyyy"/>
    <numFmt numFmtId="175" formatCode="&quot;Sep&quot;\ yyyy"/>
    <numFmt numFmtId="176" formatCode="&quot;Oct&quot;\ yyyy"/>
    <numFmt numFmtId="177" formatCode="&quot;Nov&quot;\ yyyy"/>
    <numFmt numFmtId="178" formatCode="&quot;Dic&quot;\ yyyy"/>
    <numFmt numFmtId="179" formatCode="&quot;Ene&quot;\ yyyy"/>
    <numFmt numFmtId="180" formatCode="&quot;Feb&quot;\ yyyy"/>
    <numFmt numFmtId="181" formatCode="&quot;Mar&quot;\ yyyy"/>
    <numFmt numFmtId="182" formatCode="_-* #,##0.0_-;\-* #,##0.0_-;_-* &quot;-&quot;??_-;_-@_-"/>
    <numFmt numFmtId="183" formatCode="#,##0.0000"/>
  </numFmts>
  <fonts count="1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Times New Roman"/>
      <family val="1"/>
    </font>
    <font>
      <sz val="10"/>
      <name val="MS Sans Serif"/>
      <family val="2"/>
    </font>
    <font>
      <sz val="11"/>
      <color indexed="8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</font>
    <font>
      <sz val="10"/>
      <name val="Arial"/>
      <family val="2"/>
    </font>
    <font>
      <sz val="11"/>
      <color theme="1"/>
      <name val="Times New Roman"/>
      <family val="1"/>
    </font>
    <font>
      <sz val="11"/>
      <name val="Times New Roman"/>
      <family val="1"/>
    </font>
    <font>
      <sz val="11"/>
      <color theme="1"/>
      <name val="Calibri"/>
      <family val="2"/>
      <scheme val="minor"/>
    </font>
    <font>
      <b/>
      <sz val="12"/>
      <color rgb="FF000000"/>
      <name val="Times New Roman"/>
      <family val="1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2"/>
      <color rgb="FFFF0000"/>
      <name val="Times New Roman"/>
      <family val="1"/>
    </font>
  </fonts>
  <fills count="1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E7E6E6"/>
        <bgColor rgb="FF000000"/>
      </patternFill>
    </fill>
    <fill>
      <patternFill patternType="solid">
        <fgColor rgb="FFFFFF00"/>
        <bgColor rgb="FF000000"/>
      </patternFill>
    </fill>
  </fills>
  <borders count="5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double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1" fillId="0" borderId="0"/>
    <xf numFmtId="0" fontId="3" fillId="0" borderId="0"/>
    <xf numFmtId="0" fontId="1" fillId="0" borderId="0"/>
    <xf numFmtId="0" fontId="4" fillId="0" borderId="0"/>
    <xf numFmtId="0" fontId="9" fillId="0" borderId="0"/>
    <xf numFmtId="164" fontId="12" fillId="0" borderId="0" applyFont="0" applyFill="0" applyBorder="0" applyAlignment="0" applyProtection="0"/>
    <xf numFmtId="0" fontId="1" fillId="0" borderId="0"/>
  </cellStyleXfs>
  <cellXfs count="183">
    <xf numFmtId="0" fontId="0" fillId="0" borderId="0" xfId="0"/>
    <xf numFmtId="0" fontId="2" fillId="0" borderId="0" xfId="0" applyFont="1" applyFill="1" applyBorder="1"/>
    <xf numFmtId="0" fontId="2" fillId="0" borderId="0" xfId="0" applyFont="1"/>
    <xf numFmtId="165" fontId="2" fillId="0" borderId="0" xfId="0" applyNumberFormat="1" applyFont="1"/>
    <xf numFmtId="3" fontId="2" fillId="0" borderId="0" xfId="0" applyNumberFormat="1" applyFont="1" applyFill="1" applyBorder="1"/>
    <xf numFmtId="165" fontId="2" fillId="0" borderId="0" xfId="0" applyNumberFormat="1" applyFont="1" applyFill="1" applyBorder="1"/>
    <xf numFmtId="167" fontId="2" fillId="0" borderId="0" xfId="0" applyNumberFormat="1" applyFont="1" applyFill="1" applyBorder="1"/>
    <xf numFmtId="166" fontId="2" fillId="0" borderId="0" xfId="0" applyNumberFormat="1" applyFont="1" applyFill="1" applyBorder="1"/>
    <xf numFmtId="0" fontId="2" fillId="0" borderId="0" xfId="0" applyFont="1" applyFill="1" applyBorder="1" applyAlignment="1">
      <alignment vertical="center" wrapText="1"/>
    </xf>
    <xf numFmtId="3" fontId="2" fillId="0" borderId="0" xfId="0" applyNumberFormat="1" applyFont="1" applyFill="1" applyBorder="1" applyAlignment="1">
      <alignment vertical="center" wrapText="1"/>
    </xf>
    <xf numFmtId="3" fontId="2" fillId="0" borderId="0" xfId="0" applyNumberFormat="1" applyFont="1" applyFill="1" applyBorder="1" applyAlignment="1">
      <alignment horizontal="center"/>
    </xf>
    <xf numFmtId="165" fontId="2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horizontal="center"/>
    </xf>
    <xf numFmtId="17" fontId="5" fillId="0" borderId="0" xfId="0" applyNumberFormat="1" applyFont="1" applyFill="1" applyBorder="1" applyAlignment="1">
      <alignment horizontal="center"/>
    </xf>
    <xf numFmtId="0" fontId="5" fillId="0" borderId="0" xfId="0" applyFont="1" applyFill="1" applyBorder="1" applyAlignment="1">
      <alignment vertical="center" wrapText="1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3" fontId="2" fillId="0" borderId="0" xfId="0" applyNumberFormat="1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3" fontId="5" fillId="0" borderId="0" xfId="0" applyNumberFormat="1" applyFont="1" applyFill="1" applyBorder="1" applyAlignment="1">
      <alignment horizontal="center" vertical="center"/>
    </xf>
    <xf numFmtId="165" fontId="2" fillId="0" borderId="0" xfId="0" applyNumberFormat="1" applyFont="1" applyAlignment="1">
      <alignment horizontal="center"/>
    </xf>
    <xf numFmtId="0" fontId="5" fillId="0" borderId="0" xfId="0" quotePrefix="1" applyFont="1" applyFill="1" applyBorder="1" applyAlignment="1">
      <alignment horizontal="center" vertical="center" wrapText="1"/>
    </xf>
    <xf numFmtId="0" fontId="5" fillId="0" borderId="0" xfId="0" applyFont="1"/>
    <xf numFmtId="0" fontId="2" fillId="0" borderId="0" xfId="0" applyFont="1" applyAlignment="1">
      <alignment horizontal="left" indent="1"/>
    </xf>
    <xf numFmtId="3" fontId="2" fillId="4" borderId="0" xfId="0" applyNumberFormat="1" applyFont="1" applyFill="1" applyBorder="1" applyAlignment="1">
      <alignment horizontal="center" vertical="center"/>
    </xf>
    <xf numFmtId="0" fontId="5" fillId="4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left" vertical="center"/>
    </xf>
    <xf numFmtId="0" fontId="5" fillId="5" borderId="0" xfId="0" applyFont="1" applyFill="1" applyBorder="1" applyAlignment="1">
      <alignment horizontal="left" vertical="center"/>
    </xf>
    <xf numFmtId="0" fontId="2" fillId="5" borderId="0" xfId="0" applyFont="1" applyFill="1" applyBorder="1" applyAlignment="1">
      <alignment horizontal="center" vertical="center"/>
    </xf>
    <xf numFmtId="3" fontId="5" fillId="0" borderId="0" xfId="0" applyNumberFormat="1" applyFont="1" applyFill="1" applyBorder="1" applyAlignment="1">
      <alignment horizontal="center" vertical="center" wrapText="1"/>
    </xf>
    <xf numFmtId="3" fontId="7" fillId="0" borderId="0" xfId="2" applyNumberFormat="1" applyFont="1" applyFill="1" applyBorder="1" applyAlignment="1">
      <alignment horizontal="right"/>
    </xf>
    <xf numFmtId="17" fontId="10" fillId="0" borderId="0" xfId="0" applyNumberFormat="1" applyFont="1" applyFill="1" applyBorder="1"/>
    <xf numFmtId="3" fontId="11" fillId="0" borderId="0" xfId="2" applyNumberFormat="1" applyFont="1" applyFill="1" applyBorder="1" applyAlignment="1">
      <alignment horizontal="right"/>
    </xf>
    <xf numFmtId="0" fontId="10" fillId="0" borderId="0" xfId="0" applyFont="1" applyFill="1" applyBorder="1"/>
    <xf numFmtId="165" fontId="11" fillId="0" borderId="0" xfId="2" applyNumberFormat="1" applyFont="1" applyFill="1" applyBorder="1" applyAlignment="1">
      <alignment horizontal="right"/>
    </xf>
    <xf numFmtId="3" fontId="7" fillId="0" borderId="0" xfId="2" applyNumberFormat="1" applyFont="1" applyFill="1" applyBorder="1" applyAlignment="1">
      <alignment horizontal="center"/>
    </xf>
    <xf numFmtId="165" fontId="7" fillId="0" borderId="0" xfId="2" applyNumberFormat="1" applyFont="1" applyFill="1" applyBorder="1" applyAlignment="1">
      <alignment horizontal="right"/>
    </xf>
    <xf numFmtId="3" fontId="2" fillId="0" borderId="0" xfId="0" applyNumberFormat="1" applyFont="1"/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Fill="1"/>
    <xf numFmtId="167" fontId="2" fillId="0" borderId="0" xfId="0" applyNumberFormat="1" applyFont="1" applyFill="1"/>
    <xf numFmtId="168" fontId="7" fillId="0" borderId="0" xfId="0" applyNumberFormat="1" applyFont="1" applyFill="1" applyBorder="1" applyAlignment="1" applyProtection="1"/>
    <xf numFmtId="170" fontId="8" fillId="0" borderId="0" xfId="7" applyNumberFormat="1" applyFont="1" applyBorder="1" applyAlignment="1">
      <alignment horizontal="right" vertical="center"/>
    </xf>
    <xf numFmtId="171" fontId="8" fillId="0" borderId="0" xfId="7" applyNumberFormat="1" applyFont="1" applyBorder="1" applyAlignment="1">
      <alignment horizontal="right" vertical="center"/>
    </xf>
    <xf numFmtId="172" fontId="8" fillId="0" borderId="0" xfId="7" applyNumberFormat="1" applyFont="1" applyBorder="1" applyAlignment="1">
      <alignment horizontal="right" vertical="center"/>
    </xf>
    <xf numFmtId="173" fontId="8" fillId="0" borderId="0" xfId="7" applyNumberFormat="1" applyFont="1" applyBorder="1" applyAlignment="1">
      <alignment horizontal="right" vertical="center"/>
    </xf>
    <xf numFmtId="174" fontId="8" fillId="0" borderId="0" xfId="7" applyNumberFormat="1" applyFont="1" applyBorder="1" applyAlignment="1">
      <alignment horizontal="right" vertical="center"/>
    </xf>
    <xf numFmtId="175" fontId="8" fillId="0" borderId="0" xfId="7" applyNumberFormat="1" applyFont="1" applyBorder="1" applyAlignment="1">
      <alignment horizontal="right" vertical="center"/>
    </xf>
    <xf numFmtId="176" fontId="8" fillId="0" borderId="0" xfId="7" applyNumberFormat="1" applyFont="1" applyBorder="1" applyAlignment="1">
      <alignment horizontal="right" vertical="center"/>
    </xf>
    <xf numFmtId="177" fontId="8" fillId="0" borderId="0" xfId="7" applyNumberFormat="1" applyFont="1" applyBorder="1" applyAlignment="1">
      <alignment horizontal="right" vertical="center"/>
    </xf>
    <xf numFmtId="178" fontId="8" fillId="0" borderId="0" xfId="7" applyNumberFormat="1" applyFont="1" applyBorder="1" applyAlignment="1">
      <alignment horizontal="right" vertical="center"/>
    </xf>
    <xf numFmtId="179" fontId="8" fillId="0" borderId="0" xfId="7" applyNumberFormat="1" applyFont="1" applyBorder="1" applyAlignment="1">
      <alignment horizontal="right" vertical="center"/>
    </xf>
    <xf numFmtId="180" fontId="8" fillId="0" borderId="0" xfId="7" applyNumberFormat="1" applyFont="1" applyBorder="1" applyAlignment="1">
      <alignment horizontal="right" vertical="center"/>
    </xf>
    <xf numFmtId="181" fontId="8" fillId="0" borderId="0" xfId="7" applyNumberFormat="1" applyFont="1" applyBorder="1" applyAlignment="1">
      <alignment horizontal="right" vertical="center"/>
    </xf>
    <xf numFmtId="2" fontId="7" fillId="0" borderId="0" xfId="0" applyNumberFormat="1" applyFont="1" applyFill="1" applyBorder="1" applyAlignment="1" applyProtection="1"/>
    <xf numFmtId="167" fontId="7" fillId="0" borderId="0" xfId="0" applyNumberFormat="1" applyFont="1" applyFill="1" applyBorder="1" applyAlignment="1" applyProtection="1"/>
    <xf numFmtId="182" fontId="2" fillId="0" borderId="0" xfId="6" applyNumberFormat="1" applyFont="1" applyFill="1"/>
    <xf numFmtId="2" fontId="2" fillId="3" borderId="0" xfId="0" applyNumberFormat="1" applyFont="1" applyFill="1"/>
    <xf numFmtId="0" fontId="5" fillId="0" borderId="3" xfId="0" applyFont="1" applyFill="1" applyBorder="1" applyAlignment="1">
      <alignment horizontal="center" vertical="center"/>
    </xf>
    <xf numFmtId="3" fontId="2" fillId="4" borderId="3" xfId="0" applyNumberFormat="1" applyFont="1" applyFill="1" applyBorder="1" applyAlignment="1">
      <alignment horizontal="center" vertical="center"/>
    </xf>
    <xf numFmtId="3" fontId="2" fillId="0" borderId="3" xfId="0" applyNumberFormat="1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3" fontId="2" fillId="0" borderId="3" xfId="0" applyNumberFormat="1" applyFont="1" applyBorder="1"/>
    <xf numFmtId="3" fontId="2" fillId="0" borderId="0" xfId="0" applyNumberFormat="1" applyFont="1" applyAlignment="1">
      <alignment horizontal="center"/>
    </xf>
    <xf numFmtId="0" fontId="2" fillId="0" borderId="4" xfId="0" applyFont="1" applyFill="1" applyBorder="1"/>
    <xf numFmtId="0" fontId="5" fillId="0" borderId="4" xfId="0" applyFont="1" applyFill="1" applyBorder="1" applyAlignment="1">
      <alignment horizontal="center"/>
    </xf>
    <xf numFmtId="0" fontId="5" fillId="0" borderId="0" xfId="0" applyFont="1" applyAlignment="1">
      <alignment horizontal="left"/>
    </xf>
    <xf numFmtId="3" fontId="5" fillId="0" borderId="0" xfId="0" applyNumberFormat="1" applyFont="1" applyAlignment="1">
      <alignment horizontal="center"/>
    </xf>
    <xf numFmtId="167" fontId="2" fillId="0" borderId="0" xfId="0" applyNumberFormat="1" applyFont="1"/>
    <xf numFmtId="0" fontId="5" fillId="0" borderId="0" xfId="0" applyFont="1" applyAlignment="1">
      <alignment horizontal="left" indent="1"/>
    </xf>
    <xf numFmtId="165" fontId="2" fillId="0" borderId="0" xfId="0" applyNumberFormat="1" applyFont="1" applyBorder="1" applyAlignment="1">
      <alignment horizontal="center"/>
    </xf>
    <xf numFmtId="0" fontId="2" fillId="0" borderId="0" xfId="0" applyFont="1" applyFill="1" applyBorder="1" applyAlignment="1">
      <alignment horizontal="left" indent="1"/>
    </xf>
    <xf numFmtId="0" fontId="2" fillId="0" borderId="0" xfId="0" applyFont="1" applyFill="1" applyAlignment="1">
      <alignment horizontal="left" indent="2"/>
    </xf>
    <xf numFmtId="165" fontId="2" fillId="0" borderId="0" xfId="0" applyNumberFormat="1" applyFont="1" applyFill="1" applyAlignment="1">
      <alignment horizontal="center"/>
    </xf>
    <xf numFmtId="0" fontId="2" fillId="0" borderId="0" xfId="0" applyFont="1" applyFill="1" applyBorder="1" applyAlignment="1">
      <alignment horizontal="left" indent="2"/>
    </xf>
    <xf numFmtId="3" fontId="2" fillId="0" borderId="0" xfId="0" applyNumberFormat="1" applyFont="1" applyFill="1" applyAlignment="1">
      <alignment horizontal="center"/>
    </xf>
    <xf numFmtId="0" fontId="5" fillId="0" borderId="3" xfId="0" applyFont="1" applyBorder="1" applyAlignment="1">
      <alignment horizontal="center"/>
    </xf>
    <xf numFmtId="165" fontId="2" fillId="0" borderId="3" xfId="0" applyNumberFormat="1" applyFont="1" applyBorder="1" applyAlignment="1">
      <alignment horizontal="center"/>
    </xf>
    <xf numFmtId="3" fontId="2" fillId="0" borderId="3" xfId="0" applyNumberFormat="1" applyFont="1" applyFill="1" applyBorder="1" applyAlignment="1">
      <alignment horizontal="center"/>
    </xf>
    <xf numFmtId="0" fontId="2" fillId="0" borderId="0" xfId="0" applyFont="1" applyAlignment="1">
      <alignment horizontal="left" indent="2"/>
    </xf>
    <xf numFmtId="0" fontId="2" fillId="0" borderId="0" xfId="0" applyFont="1" applyBorder="1" applyAlignment="1">
      <alignment horizontal="left" indent="2"/>
    </xf>
    <xf numFmtId="0" fontId="2" fillId="0" borderId="3" xfId="0" applyFont="1" applyBorder="1" applyAlignment="1">
      <alignment horizontal="left" indent="2"/>
    </xf>
    <xf numFmtId="0" fontId="5" fillId="0" borderId="3" xfId="0" applyFont="1" applyFill="1" applyBorder="1" applyAlignment="1">
      <alignment horizontal="center"/>
    </xf>
    <xf numFmtId="165" fontId="2" fillId="0" borderId="3" xfId="0" applyNumberFormat="1" applyFont="1" applyFill="1" applyBorder="1" applyAlignment="1">
      <alignment horizontal="center"/>
    </xf>
    <xf numFmtId="165" fontId="5" fillId="0" borderId="0" xfId="0" applyNumberFormat="1" applyFont="1" applyAlignment="1">
      <alignment horizontal="center"/>
    </xf>
    <xf numFmtId="169" fontId="2" fillId="0" borderId="0" xfId="6" applyNumberFormat="1" applyFont="1" applyAlignment="1">
      <alignment horizontal="center"/>
    </xf>
    <xf numFmtId="0" fontId="5" fillId="0" borderId="3" xfId="0" applyFont="1" applyFill="1" applyBorder="1" applyAlignment="1">
      <alignment horizontal="left"/>
    </xf>
    <xf numFmtId="0" fontId="2" fillId="0" borderId="1" xfId="0" applyFont="1" applyBorder="1" applyAlignment="1">
      <alignment horizontal="left"/>
    </xf>
    <xf numFmtId="0" fontId="2" fillId="10" borderId="0" xfId="0" applyFont="1" applyFill="1" applyBorder="1" applyAlignment="1">
      <alignment horizontal="center" vertical="center"/>
    </xf>
    <xf numFmtId="169" fontId="2" fillId="0" borderId="0" xfId="6" applyNumberFormat="1" applyFont="1" applyFill="1" applyBorder="1" applyAlignment="1">
      <alignment horizontal="center" vertical="center"/>
    </xf>
    <xf numFmtId="3" fontId="2" fillId="10" borderId="0" xfId="0" applyNumberFormat="1" applyFont="1" applyFill="1" applyBorder="1" applyAlignment="1">
      <alignment horizontal="center" vertical="center"/>
    </xf>
    <xf numFmtId="0" fontId="5" fillId="10" borderId="0" xfId="0" applyFont="1" applyFill="1" applyBorder="1" applyAlignment="1">
      <alignment horizontal="center" vertical="center"/>
    </xf>
    <xf numFmtId="165" fontId="2" fillId="0" borderId="0" xfId="0" applyNumberFormat="1" applyFont="1" applyFill="1" applyBorder="1" applyAlignment="1">
      <alignment horizontal="center" vertical="center"/>
    </xf>
    <xf numFmtId="4" fontId="2" fillId="0" borderId="0" xfId="0" applyNumberFormat="1" applyFont="1" applyFill="1" applyBorder="1" applyAlignment="1">
      <alignment horizontal="center" vertical="center"/>
    </xf>
    <xf numFmtId="3" fontId="2" fillId="11" borderId="0" xfId="0" applyNumberFormat="1" applyFont="1" applyFill="1" applyAlignment="1">
      <alignment horizontal="center"/>
    </xf>
    <xf numFmtId="3" fontId="2" fillId="11" borderId="0" xfId="0" applyNumberFormat="1" applyFont="1" applyFill="1" applyBorder="1" applyAlignment="1">
      <alignment horizontal="center"/>
    </xf>
    <xf numFmtId="2" fontId="2" fillId="0" borderId="0" xfId="0" applyNumberFormat="1" applyFont="1" applyFill="1"/>
    <xf numFmtId="168" fontId="7" fillId="0" borderId="3" xfId="0" applyNumberFormat="1" applyFont="1" applyFill="1" applyBorder="1" applyAlignment="1" applyProtection="1"/>
    <xf numFmtId="2" fontId="7" fillId="0" borderId="3" xfId="0" applyNumberFormat="1" applyFont="1" applyFill="1" applyBorder="1" applyAlignment="1" applyProtection="1"/>
    <xf numFmtId="167" fontId="7" fillId="0" borderId="3" xfId="0" applyNumberFormat="1" applyFont="1" applyFill="1" applyBorder="1" applyAlignment="1" applyProtection="1"/>
    <xf numFmtId="182" fontId="2" fillId="0" borderId="3" xfId="6" applyNumberFormat="1" applyFont="1" applyFill="1" applyBorder="1"/>
    <xf numFmtId="167" fontId="2" fillId="0" borderId="3" xfId="0" applyNumberFormat="1" applyFont="1" applyFill="1" applyBorder="1"/>
    <xf numFmtId="17" fontId="5" fillId="0" borderId="3" xfId="0" applyNumberFormat="1" applyFont="1" applyFill="1" applyBorder="1" applyAlignment="1">
      <alignment horizontal="center"/>
    </xf>
    <xf numFmtId="3" fontId="7" fillId="0" borderId="3" xfId="2" applyNumberFormat="1" applyFont="1" applyFill="1" applyBorder="1" applyAlignment="1">
      <alignment horizontal="right"/>
    </xf>
    <xf numFmtId="165" fontId="2" fillId="0" borderId="3" xfId="0" applyNumberFormat="1" applyFont="1" applyBorder="1"/>
    <xf numFmtId="165" fontId="7" fillId="0" borderId="0" xfId="0" applyNumberFormat="1" applyFont="1" applyAlignment="1">
      <alignment horizontal="center"/>
    </xf>
    <xf numFmtId="0" fontId="2" fillId="7" borderId="0" xfId="0" applyFont="1" applyFill="1" applyBorder="1" applyAlignment="1">
      <alignment horizontal="center" vertical="center"/>
    </xf>
    <xf numFmtId="0" fontId="5" fillId="7" borderId="0" xfId="0" quotePrefix="1" applyFont="1" applyFill="1" applyBorder="1" applyAlignment="1">
      <alignment horizontal="center" vertical="center" wrapText="1"/>
    </xf>
    <xf numFmtId="0" fontId="5" fillId="7" borderId="0" xfId="0" applyFont="1" applyFill="1" applyBorder="1" applyAlignment="1">
      <alignment horizontal="center" vertical="center"/>
    </xf>
    <xf numFmtId="3" fontId="2" fillId="7" borderId="0" xfId="0" applyNumberFormat="1" applyFont="1" applyFill="1" applyBorder="1" applyAlignment="1">
      <alignment horizontal="center" vertical="center"/>
    </xf>
    <xf numFmtId="3" fontId="2" fillId="7" borderId="3" xfId="0" applyNumberFormat="1" applyFont="1" applyFill="1" applyBorder="1" applyAlignment="1">
      <alignment horizontal="center" vertical="center"/>
    </xf>
    <xf numFmtId="0" fontId="2" fillId="7" borderId="3" xfId="0" applyFont="1" applyFill="1" applyBorder="1" applyAlignment="1">
      <alignment horizontal="center" vertical="center"/>
    </xf>
    <xf numFmtId="0" fontId="5" fillId="7" borderId="0" xfId="0" applyFont="1" applyFill="1" applyBorder="1" applyAlignment="1">
      <alignment horizontal="center" vertical="center" wrapText="1"/>
    </xf>
    <xf numFmtId="0" fontId="5" fillId="7" borderId="3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5" fillId="0" borderId="3" xfId="0" applyFont="1" applyFill="1" applyBorder="1" applyAlignment="1">
      <alignment vertical="center"/>
    </xf>
    <xf numFmtId="0" fontId="2" fillId="3" borderId="0" xfId="0" applyFont="1" applyFill="1"/>
    <xf numFmtId="165" fontId="2" fillId="0" borderId="3" xfId="0" applyNumberFormat="1" applyFont="1" applyFill="1" applyBorder="1" applyAlignment="1">
      <alignment horizontal="center" vertical="center"/>
    </xf>
    <xf numFmtId="3" fontId="6" fillId="0" borderId="0" xfId="0" applyNumberFormat="1" applyFont="1" applyFill="1" applyBorder="1" applyAlignment="1">
      <alignment horizontal="center"/>
    </xf>
    <xf numFmtId="3" fontId="6" fillId="0" borderId="3" xfId="0" applyNumberFormat="1" applyFont="1" applyFill="1" applyBorder="1" applyAlignment="1">
      <alignment horizontal="center"/>
    </xf>
    <xf numFmtId="167" fontId="2" fillId="0" borderId="0" xfId="0" applyNumberFormat="1" applyFont="1" applyFill="1" applyBorder="1" applyAlignment="1">
      <alignment horizontal="center" vertical="center"/>
    </xf>
    <xf numFmtId="167" fontId="2" fillId="0" borderId="3" xfId="0" applyNumberFormat="1" applyFont="1" applyFill="1" applyBorder="1" applyAlignment="1">
      <alignment horizontal="center" vertical="center"/>
    </xf>
    <xf numFmtId="0" fontId="5" fillId="3" borderId="0" xfId="0" applyFont="1" applyFill="1"/>
    <xf numFmtId="0" fontId="13" fillId="12" borderId="0" xfId="0" applyFont="1" applyFill="1" applyBorder="1" applyAlignment="1">
      <alignment horizontal="center" vertical="center" wrapText="1"/>
    </xf>
    <xf numFmtId="165" fontId="2" fillId="3" borderId="0" xfId="0" applyNumberFormat="1" applyFont="1" applyFill="1" applyBorder="1" applyAlignment="1">
      <alignment horizontal="center"/>
    </xf>
    <xf numFmtId="183" fontId="2" fillId="3" borderId="0" xfId="0" applyNumberFormat="1" applyFont="1" applyFill="1" applyBorder="1" applyAlignment="1">
      <alignment horizontal="center"/>
    </xf>
    <xf numFmtId="0" fontId="13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/>
    </xf>
    <xf numFmtId="0" fontId="13" fillId="0" borderId="3" xfId="0" applyFont="1" applyFill="1" applyBorder="1" applyAlignment="1">
      <alignment horizontal="center"/>
    </xf>
    <xf numFmtId="0" fontId="13" fillId="13" borderId="0" xfId="0" applyFont="1" applyFill="1" applyBorder="1"/>
    <xf numFmtId="0" fontId="6" fillId="13" borderId="0" xfId="0" applyFont="1" applyFill="1" applyBorder="1"/>
    <xf numFmtId="165" fontId="6" fillId="0" borderId="0" xfId="0" applyNumberFormat="1" applyFont="1" applyFill="1" applyBorder="1" applyAlignment="1">
      <alignment horizontal="center"/>
    </xf>
    <xf numFmtId="0" fontId="13" fillId="12" borderId="4" xfId="0" applyFont="1" applyFill="1" applyBorder="1" applyAlignment="1">
      <alignment vertical="center"/>
    </xf>
    <xf numFmtId="0" fontId="0" fillId="0" borderId="0" xfId="0" applyFill="1" applyBorder="1"/>
    <xf numFmtId="169" fontId="2" fillId="0" borderId="0" xfId="6" applyNumberFormat="1" applyFont="1"/>
    <xf numFmtId="0" fontId="6" fillId="0" borderId="0" xfId="0" applyFont="1" applyAlignment="1">
      <alignment horizontal="left" vertical="center" wrapText="1"/>
    </xf>
    <xf numFmtId="165" fontId="2" fillId="0" borderId="0" xfId="0" applyNumberFormat="1" applyFont="1" applyFill="1"/>
    <xf numFmtId="3" fontId="2" fillId="0" borderId="0" xfId="0" applyNumberFormat="1" applyFont="1" applyFill="1"/>
    <xf numFmtId="3" fontId="16" fillId="0" borderId="0" xfId="0" applyNumberFormat="1" applyFont="1" applyFill="1" applyBorder="1" applyAlignment="1">
      <alignment horizontal="center" vertical="center"/>
    </xf>
    <xf numFmtId="165" fontId="5" fillId="2" borderId="1" xfId="0" applyNumberFormat="1" applyFont="1" applyFill="1" applyBorder="1" applyAlignment="1">
      <alignment horizontal="center" vertical="center" wrapText="1"/>
    </xf>
    <xf numFmtId="165" fontId="5" fillId="2" borderId="0" xfId="0" applyNumberFormat="1" applyFont="1" applyFill="1" applyBorder="1" applyAlignment="1">
      <alignment horizontal="center" vertical="center" wrapText="1"/>
    </xf>
    <xf numFmtId="165" fontId="5" fillId="2" borderId="2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9" borderId="3" xfId="0" applyFont="1" applyFill="1" applyBorder="1" applyAlignment="1">
      <alignment horizontal="left" vertical="center" wrapText="1"/>
    </xf>
    <xf numFmtId="0" fontId="5" fillId="9" borderId="1" xfId="0" applyFont="1" applyFill="1" applyBorder="1" applyAlignment="1">
      <alignment horizontal="left" vertical="center" wrapText="1"/>
    </xf>
    <xf numFmtId="0" fontId="5" fillId="9" borderId="0" xfId="0" applyFont="1" applyFill="1" applyBorder="1" applyAlignment="1">
      <alignment horizontal="left" vertical="center" wrapText="1"/>
    </xf>
    <xf numFmtId="0" fontId="5" fillId="2" borderId="1" xfId="0" quotePrefix="1" applyFont="1" applyFill="1" applyBorder="1" applyAlignment="1">
      <alignment horizontal="center" vertical="center" wrapText="1"/>
    </xf>
    <xf numFmtId="0" fontId="5" fillId="2" borderId="0" xfId="0" quotePrefix="1" applyFont="1" applyFill="1" applyBorder="1" applyAlignment="1">
      <alignment horizontal="center" vertical="center" wrapText="1"/>
    </xf>
    <xf numFmtId="0" fontId="5" fillId="2" borderId="2" xfId="0" quotePrefix="1" applyFont="1" applyFill="1" applyBorder="1" applyAlignment="1">
      <alignment horizontal="center" vertical="center" wrapText="1"/>
    </xf>
    <xf numFmtId="0" fontId="5" fillId="9" borderId="1" xfId="0" applyFont="1" applyFill="1" applyBorder="1" applyAlignment="1">
      <alignment horizontal="center" vertical="center" wrapText="1"/>
    </xf>
    <xf numFmtId="0" fontId="5" fillId="9" borderId="0" xfId="0" applyFont="1" applyFill="1" applyBorder="1" applyAlignment="1">
      <alignment horizontal="center" vertical="center" wrapText="1"/>
    </xf>
    <xf numFmtId="0" fontId="5" fillId="9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0" fontId="5" fillId="2" borderId="0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left" vertical="center"/>
    </xf>
    <xf numFmtId="0" fontId="5" fillId="7" borderId="3" xfId="0" applyFont="1" applyFill="1" applyBorder="1" applyAlignment="1">
      <alignment horizontal="left" vertical="center"/>
    </xf>
    <xf numFmtId="0" fontId="5" fillId="8" borderId="3" xfId="0" applyFont="1" applyFill="1" applyBorder="1" applyAlignment="1">
      <alignment horizontal="left" vertical="center"/>
    </xf>
    <xf numFmtId="0" fontId="5" fillId="9" borderId="3" xfId="0" applyFont="1" applyFill="1" applyBorder="1" applyAlignment="1">
      <alignment horizontal="left" vertical="center"/>
    </xf>
    <xf numFmtId="3" fontId="5" fillId="2" borderId="1" xfId="0" applyNumberFormat="1" applyFont="1" applyFill="1" applyBorder="1" applyAlignment="1">
      <alignment horizontal="center" vertical="center" wrapText="1"/>
    </xf>
    <xf numFmtId="3" fontId="5" fillId="2" borderId="0" xfId="0" applyNumberFormat="1" applyFont="1" applyFill="1" applyBorder="1" applyAlignment="1">
      <alignment horizontal="center" vertical="center" wrapText="1"/>
    </xf>
    <xf numFmtId="3" fontId="5" fillId="2" borderId="2" xfId="0" applyNumberFormat="1" applyFont="1" applyFill="1" applyBorder="1" applyAlignment="1">
      <alignment horizontal="center" vertical="center" wrapText="1"/>
    </xf>
    <xf numFmtId="0" fontId="13" fillId="12" borderId="1" xfId="0" applyFont="1" applyFill="1" applyBorder="1" applyAlignment="1">
      <alignment horizontal="center" vertical="center"/>
    </xf>
    <xf numFmtId="0" fontId="13" fillId="12" borderId="0" xfId="0" applyFont="1" applyFill="1" applyBorder="1" applyAlignment="1">
      <alignment horizontal="center" vertical="center"/>
    </xf>
    <xf numFmtId="0" fontId="13" fillId="12" borderId="2" xfId="0" applyFont="1" applyFill="1" applyBorder="1" applyAlignment="1">
      <alignment horizontal="center" vertical="center"/>
    </xf>
    <xf numFmtId="0" fontId="5" fillId="6" borderId="3" xfId="0" applyFont="1" applyFill="1" applyBorder="1" applyAlignment="1">
      <alignment horizontal="left"/>
    </xf>
    <xf numFmtId="0" fontId="13" fillId="12" borderId="1" xfId="0" applyFont="1" applyFill="1" applyBorder="1" applyAlignment="1">
      <alignment horizontal="left" vertical="center" wrapText="1"/>
    </xf>
    <xf numFmtId="0" fontId="13" fillId="12" borderId="0" xfId="0" applyFont="1" applyFill="1" applyBorder="1" applyAlignment="1">
      <alignment horizontal="center" vertical="center" wrapText="1"/>
    </xf>
    <xf numFmtId="165" fontId="2" fillId="3" borderId="0" xfId="0" applyNumberFormat="1" applyFont="1" applyFill="1" applyBorder="1" applyAlignment="1">
      <alignment horizontal="left" vertical="top" wrapText="1"/>
    </xf>
    <xf numFmtId="0" fontId="13" fillId="12" borderId="1" xfId="0" applyFont="1" applyFill="1" applyBorder="1" applyAlignment="1">
      <alignment horizontal="center" vertical="center" wrapText="1"/>
    </xf>
    <xf numFmtId="0" fontId="13" fillId="12" borderId="3" xfId="0" applyFont="1" applyFill="1" applyBorder="1" applyAlignment="1">
      <alignment horizontal="center" vertical="center" wrapText="1"/>
    </xf>
    <xf numFmtId="0" fontId="13" fillId="12" borderId="2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0" xfId="0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6" fillId="0" borderId="0" xfId="0" applyFont="1" applyAlignment="1">
      <alignment horizontal="left" vertical="top" wrapText="1"/>
    </xf>
    <xf numFmtId="165" fontId="5" fillId="0" borderId="0" xfId="0" applyNumberFormat="1" applyFont="1" applyAlignment="1">
      <alignment horizontal="left" vertical="top" wrapText="1"/>
    </xf>
    <xf numFmtId="0" fontId="6" fillId="3" borderId="0" xfId="0" applyFont="1" applyFill="1" applyAlignment="1">
      <alignment horizontal="left" vertical="center" wrapText="1"/>
    </xf>
  </cellXfs>
  <cellStyles count="8">
    <cellStyle name="Millares" xfId="6" builtinId="3"/>
    <cellStyle name="Normal" xfId="0" builtinId="0"/>
    <cellStyle name="Normal 11" xfId="3"/>
    <cellStyle name="Normal 2" xfId="4"/>
    <cellStyle name="Normal 3" xfId="5"/>
    <cellStyle name="Normal 3 2" xfId="7"/>
    <cellStyle name="Normal 4" xfId="1"/>
    <cellStyle name="Normal_821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externalLink" Target="externalLinks/externalLink6.xml"/><Relationship Id="rId18" Type="http://schemas.openxmlformats.org/officeDocument/2006/relationships/externalLink" Target="externalLinks/externalLink11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5.xml"/><Relationship Id="rId17" Type="http://schemas.openxmlformats.org/officeDocument/2006/relationships/externalLink" Target="externalLinks/externalLink10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9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4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8.xml"/><Relationship Id="rId10" Type="http://schemas.openxmlformats.org/officeDocument/2006/relationships/externalLink" Target="externalLinks/externalLink3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externalLink" Target="externalLinks/externalLink7.xml"/><Relationship Id="rId22" Type="http://schemas.openxmlformats.org/officeDocument/2006/relationships/calcChain" Target="calcChain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Inflación</a:t>
            </a:r>
            <a:r>
              <a:rPr lang="en-US" baseline="0"/>
              <a:t> VS Oferta Monetaria, 1936-1982</a:t>
            </a:r>
            <a:endParaRPr lang="en-US"/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'Inf-Oferta'!$E$17</c:f>
              <c:strCache>
                <c:ptCount val="1"/>
                <c:pt idx="0">
                  <c:v>OM</c:v>
                </c:pt>
              </c:strCache>
            </c:strRef>
          </c:tx>
          <c:spPr>
            <a:ln w="19050" cap="rnd">
              <a:noFill/>
              <a:round/>
            </a:ln>
            <a:effectLst/>
          </c:spPr>
          <c:marker>
            <c:symbol val="circle"/>
            <c:size val="5"/>
            <c:spPr>
              <a:solidFill>
                <a:schemeClr val="dk1">
                  <a:tint val="88500"/>
                </a:schemeClr>
              </a:solidFill>
              <a:ln w="9525">
                <a:solidFill>
                  <a:schemeClr val="dk1">
                    <a:tint val="88500"/>
                  </a:schemeClr>
                </a:solidFill>
              </a:ln>
              <a:effectLst/>
            </c:spPr>
          </c:marker>
          <c:trendline>
            <c:spPr>
              <a:ln w="19050" cap="rnd">
                <a:solidFill>
                  <a:schemeClr val="dk1">
                    <a:tint val="88500"/>
                  </a:schemeClr>
                </a:solidFill>
                <a:prstDash val="sysDot"/>
              </a:ln>
              <a:effectLst/>
            </c:spPr>
            <c:trendlineType val="linear"/>
            <c:dispRSqr val="1"/>
            <c:dispEq val="1"/>
            <c:trendlineLbl>
              <c:layout>
                <c:manualLayout>
                  <c:x val="-0.21226640419947507"/>
                  <c:y val="6.5106445027704875E-4"/>
                </c:manualLayout>
              </c:layout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'Inf-Oferta'!$D$18:$D$581</c:f>
              <c:numCache>
                <c:formatCode>0.0</c:formatCode>
                <c:ptCount val="564"/>
                <c:pt idx="0">
                  <c:v>-1.8907563025210017</c:v>
                </c:pt>
                <c:pt idx="1">
                  <c:v>-0.63492063492063266</c:v>
                </c:pt>
                <c:pt idx="2">
                  <c:v>0</c:v>
                </c:pt>
                <c:pt idx="3">
                  <c:v>3.3190578158458273</c:v>
                </c:pt>
                <c:pt idx="4">
                  <c:v>4.9409237379162585</c:v>
                </c:pt>
                <c:pt idx="5">
                  <c:v>4.9145299145299415</c:v>
                </c:pt>
                <c:pt idx="6">
                  <c:v>6.7724867724868076</c:v>
                </c:pt>
                <c:pt idx="7">
                  <c:v>8.5443037974684</c:v>
                </c:pt>
                <c:pt idx="8">
                  <c:v>10.591900311526503</c:v>
                </c:pt>
                <c:pt idx="9">
                  <c:v>12.067156348373587</c:v>
                </c:pt>
                <c:pt idx="10">
                  <c:v>14.316012725344663</c:v>
                </c:pt>
                <c:pt idx="11">
                  <c:v>12.473347547974445</c:v>
                </c:pt>
                <c:pt idx="12">
                  <c:v>17.77301927194863</c:v>
                </c:pt>
                <c:pt idx="13">
                  <c:v>19.914802981895676</c:v>
                </c:pt>
                <c:pt idx="14">
                  <c:v>19.344608879492675</c:v>
                </c:pt>
                <c:pt idx="15">
                  <c:v>20.000000000000064</c:v>
                </c:pt>
                <c:pt idx="16">
                  <c:v>20.982599795291755</c:v>
                </c:pt>
                <c:pt idx="17">
                  <c:v>25.865580448065217</c:v>
                </c:pt>
                <c:pt idx="18">
                  <c:v>23.686818632309258</c:v>
                </c:pt>
                <c:pt idx="19">
                  <c:v>19.339164237123452</c:v>
                </c:pt>
                <c:pt idx="20">
                  <c:v>15.399061032863903</c:v>
                </c:pt>
                <c:pt idx="21">
                  <c:v>14.794007490636751</c:v>
                </c:pt>
                <c:pt idx="22">
                  <c:v>13.265306122449028</c:v>
                </c:pt>
                <c:pt idx="23">
                  <c:v>12.132701421800984</c:v>
                </c:pt>
                <c:pt idx="24">
                  <c:v>10.2727272727273</c:v>
                </c:pt>
                <c:pt idx="25">
                  <c:v>10.923623445825958</c:v>
                </c:pt>
                <c:pt idx="26">
                  <c:v>10.274579273693551</c:v>
                </c:pt>
                <c:pt idx="27">
                  <c:v>7.7720207253886064</c:v>
                </c:pt>
                <c:pt idx="28">
                  <c:v>7.9526226734348615</c:v>
                </c:pt>
                <c:pt idx="29">
                  <c:v>2.5080906148867266</c:v>
                </c:pt>
                <c:pt idx="30">
                  <c:v>1.5224358974359031</c:v>
                </c:pt>
                <c:pt idx="31">
                  <c:v>3.0944625407166138</c:v>
                </c:pt>
                <c:pt idx="32">
                  <c:v>5.5329536208299501</c:v>
                </c:pt>
                <c:pt idx="33">
                  <c:v>5.8727569331158636</c:v>
                </c:pt>
                <c:pt idx="34">
                  <c:v>5.2416052416052628</c:v>
                </c:pt>
                <c:pt idx="35">
                  <c:v>5.6635672020287631</c:v>
                </c:pt>
                <c:pt idx="36">
                  <c:v>3.2976092333058649</c:v>
                </c:pt>
                <c:pt idx="37">
                  <c:v>-0.24019215372298452</c:v>
                </c:pt>
                <c:pt idx="38">
                  <c:v>-0.64257028112448822</c:v>
                </c:pt>
                <c:pt idx="39">
                  <c:v>0.16025641025643189</c:v>
                </c:pt>
                <c:pt idx="40">
                  <c:v>-1.1755485893416795</c:v>
                </c:pt>
                <c:pt idx="41">
                  <c:v>-7.8926598263595604E-2</c:v>
                </c:pt>
                <c:pt idx="42">
                  <c:v>0.71033938437254918</c:v>
                </c:pt>
                <c:pt idx="43">
                  <c:v>1.9747235387046036</c:v>
                </c:pt>
                <c:pt idx="44">
                  <c:v>0.84811102544337658</c:v>
                </c:pt>
                <c:pt idx="45">
                  <c:v>1.3097072419106404</c:v>
                </c:pt>
                <c:pt idx="46">
                  <c:v>-0.15564202334630295</c:v>
                </c:pt>
                <c:pt idx="47">
                  <c:v>0.64000000000001833</c:v>
                </c:pt>
                <c:pt idx="48">
                  <c:v>1.8046288906624408</c:v>
                </c:pt>
                <c:pt idx="49">
                  <c:v>4.1939004815409353</c:v>
                </c:pt>
                <c:pt idx="50">
                  <c:v>6.5791430881164237</c:v>
                </c:pt>
                <c:pt idx="51">
                  <c:v>5.4707199999999956</c:v>
                </c:pt>
                <c:pt idx="52">
                  <c:v>4.0518636003172182</c:v>
                </c:pt>
                <c:pt idx="53">
                  <c:v>2.945339652448653</c:v>
                </c:pt>
                <c:pt idx="54">
                  <c:v>2.335736677115996</c:v>
                </c:pt>
                <c:pt idx="55">
                  <c:v>-0.99705654531372367</c:v>
                </c:pt>
                <c:pt idx="56">
                  <c:v>-3.341743119266094</c:v>
                </c:pt>
                <c:pt idx="57">
                  <c:v>-3.3779467680608577</c:v>
                </c:pt>
                <c:pt idx="58">
                  <c:v>-1.3602494154326128</c:v>
                </c:pt>
                <c:pt idx="59">
                  <c:v>0.79999999999997851</c:v>
                </c:pt>
                <c:pt idx="60">
                  <c:v>2.1696252465482679</c:v>
                </c:pt>
                <c:pt idx="61">
                  <c:v>1.5503875968991832</c:v>
                </c:pt>
                <c:pt idx="62">
                  <c:v>0.95419847328239715</c:v>
                </c:pt>
                <c:pt idx="63">
                  <c:v>1.622137404580104</c:v>
                </c:pt>
                <c:pt idx="64">
                  <c:v>5.1773729626078291</c:v>
                </c:pt>
                <c:pt idx="65">
                  <c:v>6.7567567567567322</c:v>
                </c:pt>
                <c:pt idx="66">
                  <c:v>5.8766859344893785</c:v>
                </c:pt>
                <c:pt idx="67">
                  <c:v>8.4645669291338432</c:v>
                </c:pt>
                <c:pt idx="68">
                  <c:v>10.845771144278604</c:v>
                </c:pt>
                <c:pt idx="69">
                  <c:v>11.584158415841571</c:v>
                </c:pt>
                <c:pt idx="70">
                  <c:v>12.425447316103376</c:v>
                </c:pt>
                <c:pt idx="71">
                  <c:v>12.202380952380953</c:v>
                </c:pt>
                <c:pt idx="72">
                  <c:v>10.038610038610063</c:v>
                </c:pt>
                <c:pt idx="73">
                  <c:v>10.687022900763377</c:v>
                </c:pt>
                <c:pt idx="74">
                  <c:v>11.625708884688102</c:v>
                </c:pt>
                <c:pt idx="75">
                  <c:v>12.394366197183126</c:v>
                </c:pt>
                <c:pt idx="76">
                  <c:v>11.121239744758448</c:v>
                </c:pt>
                <c:pt idx="77">
                  <c:v>10.216998191681759</c:v>
                </c:pt>
                <c:pt idx="78">
                  <c:v>10.646041856232946</c:v>
                </c:pt>
                <c:pt idx="79">
                  <c:v>9.2558983666061856</c:v>
                </c:pt>
                <c:pt idx="80">
                  <c:v>8.7073608617594278</c:v>
                </c:pt>
                <c:pt idx="81">
                  <c:v>8.5181898846495407</c:v>
                </c:pt>
                <c:pt idx="82">
                  <c:v>10.167992926613611</c:v>
                </c:pt>
                <c:pt idx="83">
                  <c:v>11.14058355437666</c:v>
                </c:pt>
                <c:pt idx="84">
                  <c:v>12.017543859649148</c:v>
                </c:pt>
                <c:pt idx="85">
                  <c:v>14.310344827586196</c:v>
                </c:pt>
                <c:pt idx="86">
                  <c:v>14.90262489415748</c:v>
                </c:pt>
                <c:pt idx="87">
                  <c:v>18.629908103592307</c:v>
                </c:pt>
                <c:pt idx="88">
                  <c:v>21.164889253486429</c:v>
                </c:pt>
                <c:pt idx="89">
                  <c:v>22.805578342903978</c:v>
                </c:pt>
                <c:pt idx="90">
                  <c:v>22.121710526315773</c:v>
                </c:pt>
                <c:pt idx="91">
                  <c:v>24.501661129568131</c:v>
                </c:pt>
                <c:pt idx="92">
                  <c:v>24.855491329479772</c:v>
                </c:pt>
                <c:pt idx="93">
                  <c:v>24.039247751430935</c:v>
                </c:pt>
                <c:pt idx="94">
                  <c:v>24.478330658105985</c:v>
                </c:pt>
                <c:pt idx="95">
                  <c:v>24.582338902148027</c:v>
                </c:pt>
                <c:pt idx="96">
                  <c:v>23.884103367267052</c:v>
                </c:pt>
                <c:pt idx="97">
                  <c:v>23.076923076923105</c:v>
                </c:pt>
                <c:pt idx="98">
                  <c:v>24.170965364775299</c:v>
                </c:pt>
                <c:pt idx="99">
                  <c:v>23.521126760563416</c:v>
                </c:pt>
                <c:pt idx="100">
                  <c:v>20.446851726472648</c:v>
                </c:pt>
                <c:pt idx="101">
                  <c:v>20.374081496326045</c:v>
                </c:pt>
                <c:pt idx="102">
                  <c:v>24.242424242424288</c:v>
                </c:pt>
                <c:pt idx="103">
                  <c:v>22.748498999332934</c:v>
                </c:pt>
                <c:pt idx="104">
                  <c:v>23.015873015873069</c:v>
                </c:pt>
                <c:pt idx="105">
                  <c:v>23.731048121292055</c:v>
                </c:pt>
                <c:pt idx="106">
                  <c:v>21.598968407479056</c:v>
                </c:pt>
                <c:pt idx="107">
                  <c:v>19.92337164750959</c:v>
                </c:pt>
                <c:pt idx="108">
                  <c:v>18.64728192161822</c:v>
                </c:pt>
                <c:pt idx="109">
                  <c:v>15.196078431372563</c:v>
                </c:pt>
                <c:pt idx="110">
                  <c:v>13.11572700296737</c:v>
                </c:pt>
                <c:pt idx="111">
                  <c:v>11.51653363740024</c:v>
                </c:pt>
                <c:pt idx="112">
                  <c:v>11.635750421585156</c:v>
                </c:pt>
                <c:pt idx="113">
                  <c:v>10.765815760266339</c:v>
                </c:pt>
                <c:pt idx="114">
                  <c:v>9.0514905149051259</c:v>
                </c:pt>
                <c:pt idx="115">
                  <c:v>10.326086956521729</c:v>
                </c:pt>
                <c:pt idx="116">
                  <c:v>8.9784946236558749</c:v>
                </c:pt>
                <c:pt idx="117">
                  <c:v>7.9914757591901697</c:v>
                </c:pt>
                <c:pt idx="118">
                  <c:v>9.4379639448568078</c:v>
                </c:pt>
                <c:pt idx="119">
                  <c:v>10.809371671991453</c:v>
                </c:pt>
                <c:pt idx="120">
                  <c:v>11.454448588172594</c:v>
                </c:pt>
                <c:pt idx="121">
                  <c:v>12.925531914893584</c:v>
                </c:pt>
                <c:pt idx="122">
                  <c:v>14.165792235047192</c:v>
                </c:pt>
                <c:pt idx="123">
                  <c:v>12.678936605316959</c:v>
                </c:pt>
                <c:pt idx="124">
                  <c:v>13.041289023162129</c:v>
                </c:pt>
                <c:pt idx="125">
                  <c:v>14.028056112224441</c:v>
                </c:pt>
                <c:pt idx="126">
                  <c:v>13.369781312127227</c:v>
                </c:pt>
                <c:pt idx="127">
                  <c:v>13.743842364532011</c:v>
                </c:pt>
                <c:pt idx="128">
                  <c:v>18.105574740996545</c:v>
                </c:pt>
                <c:pt idx="129">
                  <c:v>19.930932412432156</c:v>
                </c:pt>
                <c:pt idx="130">
                  <c:v>19.137596899224786</c:v>
                </c:pt>
                <c:pt idx="131">
                  <c:v>17.827967323402195</c:v>
                </c:pt>
                <c:pt idx="132">
                  <c:v>19.168260038240902</c:v>
                </c:pt>
                <c:pt idx="133">
                  <c:v>16.297691945360327</c:v>
                </c:pt>
                <c:pt idx="134">
                  <c:v>11.71875</c:v>
                </c:pt>
                <c:pt idx="135">
                  <c:v>10.707803992740473</c:v>
                </c:pt>
                <c:pt idx="136">
                  <c:v>8.5968819599109061</c:v>
                </c:pt>
                <c:pt idx="137">
                  <c:v>5.5799648506151156</c:v>
                </c:pt>
                <c:pt idx="138">
                  <c:v>3.3757124068391153</c:v>
                </c:pt>
                <c:pt idx="139">
                  <c:v>2.2953659592897191</c:v>
                </c:pt>
                <c:pt idx="140">
                  <c:v>0.12531328320801727</c:v>
                </c:pt>
                <c:pt idx="141">
                  <c:v>-0.69930069930067562</c:v>
                </c:pt>
                <c:pt idx="142">
                  <c:v>-0.77267181781208727</c:v>
                </c:pt>
                <c:pt idx="143">
                  <c:v>-1.0603588907014405</c:v>
                </c:pt>
                <c:pt idx="144">
                  <c:v>-2.5270758122743597</c:v>
                </c:pt>
                <c:pt idx="145">
                  <c:v>1.0935601458080368</c:v>
                </c:pt>
                <c:pt idx="146">
                  <c:v>2.7149321266968451</c:v>
                </c:pt>
                <c:pt idx="147">
                  <c:v>2.2131147540983998</c:v>
                </c:pt>
                <c:pt idx="148">
                  <c:v>6.1115668580804083</c:v>
                </c:pt>
                <c:pt idx="149">
                  <c:v>7.6987099459009833</c:v>
                </c:pt>
                <c:pt idx="150">
                  <c:v>10.432569974554728</c:v>
                </c:pt>
                <c:pt idx="151">
                  <c:v>13.590177815410742</c:v>
                </c:pt>
                <c:pt idx="152">
                  <c:v>12.765957446808596</c:v>
                </c:pt>
                <c:pt idx="153">
                  <c:v>13.007456503728321</c:v>
                </c:pt>
                <c:pt idx="154">
                  <c:v>10.901639344262337</c:v>
                </c:pt>
                <c:pt idx="155">
                  <c:v>10.634789777411392</c:v>
                </c:pt>
                <c:pt idx="156">
                  <c:v>10.946502057613205</c:v>
                </c:pt>
                <c:pt idx="157">
                  <c:v>8.413461538461565</c:v>
                </c:pt>
                <c:pt idx="158">
                  <c:v>10.132158590308403</c:v>
                </c:pt>
                <c:pt idx="159">
                  <c:v>12.349639133921396</c:v>
                </c:pt>
                <c:pt idx="160">
                  <c:v>9.6637031310398136</c:v>
                </c:pt>
                <c:pt idx="161">
                  <c:v>10.085007727975249</c:v>
                </c:pt>
                <c:pt idx="162">
                  <c:v>11.098310291858681</c:v>
                </c:pt>
                <c:pt idx="163">
                  <c:v>7.2679836004472254</c:v>
                </c:pt>
                <c:pt idx="164">
                  <c:v>8.6200517943026078</c:v>
                </c:pt>
                <c:pt idx="165">
                  <c:v>8.3944281524926048</c:v>
                </c:pt>
                <c:pt idx="166">
                  <c:v>8.7583148558757706</c:v>
                </c:pt>
                <c:pt idx="167">
                  <c:v>9.31445603576746</c:v>
                </c:pt>
                <c:pt idx="168">
                  <c:v>6.750741839762564</c:v>
                </c:pt>
                <c:pt idx="169">
                  <c:v>7.5388026607538183</c:v>
                </c:pt>
                <c:pt idx="170">
                  <c:v>10.509090909090869</c:v>
                </c:pt>
                <c:pt idx="171">
                  <c:v>9.6002855103497264</c:v>
                </c:pt>
                <c:pt idx="172">
                  <c:v>8.1071554458935324</c:v>
                </c:pt>
                <c:pt idx="173">
                  <c:v>7.5784166693257493</c:v>
                </c:pt>
                <c:pt idx="174">
                  <c:v>6.6731192156285646</c:v>
                </c:pt>
                <c:pt idx="175">
                  <c:v>9.0833006734507791</c:v>
                </c:pt>
                <c:pt idx="176">
                  <c:v>10.152012087923845</c:v>
                </c:pt>
                <c:pt idx="177">
                  <c:v>11.140353751196773</c:v>
                </c:pt>
                <c:pt idx="178">
                  <c:v>13.550732341193928</c:v>
                </c:pt>
                <c:pt idx="179">
                  <c:v>15.100152219941343</c:v>
                </c:pt>
                <c:pt idx="180">
                  <c:v>20.418448017324465</c:v>
                </c:pt>
                <c:pt idx="181">
                  <c:v>24.111303506090632</c:v>
                </c:pt>
                <c:pt idx="182">
                  <c:v>24.375980489215433</c:v>
                </c:pt>
                <c:pt idx="183">
                  <c:v>26.161892822754428</c:v>
                </c:pt>
                <c:pt idx="184">
                  <c:v>29.248225149809048</c:v>
                </c:pt>
                <c:pt idx="185">
                  <c:v>31.406044678055256</c:v>
                </c:pt>
                <c:pt idx="186">
                  <c:v>29.135399673735797</c:v>
                </c:pt>
                <c:pt idx="187">
                  <c:v>24.534958306606857</c:v>
                </c:pt>
                <c:pt idx="188">
                  <c:v>22.260273972602796</c:v>
                </c:pt>
                <c:pt idx="189">
                  <c:v>20.92524509803928</c:v>
                </c:pt>
                <c:pt idx="190">
                  <c:v>21.331726423621646</c:v>
                </c:pt>
                <c:pt idx="191">
                  <c:v>19.707811568276725</c:v>
                </c:pt>
                <c:pt idx="192">
                  <c:v>16.792562463683925</c:v>
                </c:pt>
                <c:pt idx="193">
                  <c:v>11.430164482854765</c:v>
                </c:pt>
                <c:pt idx="194">
                  <c:v>7.4853489611081514</c:v>
                </c:pt>
                <c:pt idx="195">
                  <c:v>5.6652806652806476</c:v>
                </c:pt>
                <c:pt idx="196">
                  <c:v>2.9972059944119778</c:v>
                </c:pt>
                <c:pt idx="197">
                  <c:v>1.3249999999999762</c:v>
                </c:pt>
                <c:pt idx="198">
                  <c:v>1.0106114199090133</c:v>
                </c:pt>
                <c:pt idx="199">
                  <c:v>2.9616276075199233</c:v>
                </c:pt>
                <c:pt idx="200">
                  <c:v>0.15278838808248096</c:v>
                </c:pt>
                <c:pt idx="201">
                  <c:v>0.55738535596654426</c:v>
                </c:pt>
                <c:pt idx="202">
                  <c:v>-1.9369257511795412</c:v>
                </c:pt>
                <c:pt idx="203">
                  <c:v>-2.1917808219178103</c:v>
                </c:pt>
                <c:pt idx="204">
                  <c:v>-3.7313432835820892</c:v>
                </c:pt>
                <c:pt idx="205">
                  <c:v>-3.9529647235426513</c:v>
                </c:pt>
                <c:pt idx="206">
                  <c:v>-4.3122676579925301</c:v>
                </c:pt>
                <c:pt idx="207">
                  <c:v>-4.7220855878012502</c:v>
                </c:pt>
                <c:pt idx="208">
                  <c:v>-3.1072749691738344</c:v>
                </c:pt>
                <c:pt idx="209">
                  <c:v>-3.4789045151739195</c:v>
                </c:pt>
                <c:pt idx="210">
                  <c:v>-0.82541270635314579</c:v>
                </c:pt>
                <c:pt idx="211">
                  <c:v>-1.1755877938969039</c:v>
                </c:pt>
                <c:pt idx="212">
                  <c:v>1.169590643274887</c:v>
                </c:pt>
                <c:pt idx="213">
                  <c:v>1.0078105316200903</c:v>
                </c:pt>
                <c:pt idx="214">
                  <c:v>0.17726006583949072</c:v>
                </c:pt>
                <c:pt idx="215">
                  <c:v>0.73847720906548009</c:v>
                </c:pt>
                <c:pt idx="216">
                  <c:v>-0.41343669250641923</c:v>
                </c:pt>
                <c:pt idx="217">
                  <c:v>3.3342016150039511</c:v>
                </c:pt>
                <c:pt idx="218">
                  <c:v>3.7814037814038137</c:v>
                </c:pt>
                <c:pt idx="219">
                  <c:v>6.1435209086216247</c:v>
                </c:pt>
                <c:pt idx="220">
                  <c:v>9.7734792568084039</c:v>
                </c:pt>
                <c:pt idx="221">
                  <c:v>11.579754601227021</c:v>
                </c:pt>
                <c:pt idx="222">
                  <c:v>10.29003783102147</c:v>
                </c:pt>
                <c:pt idx="223">
                  <c:v>11.490761832447504</c:v>
                </c:pt>
                <c:pt idx="224">
                  <c:v>10.404624277456676</c:v>
                </c:pt>
                <c:pt idx="225">
                  <c:v>12.147667747568036</c:v>
                </c:pt>
                <c:pt idx="226">
                  <c:v>14.812942366026327</c:v>
                </c:pt>
                <c:pt idx="227">
                  <c:v>16.253791708796793</c:v>
                </c:pt>
                <c:pt idx="228">
                  <c:v>20.216356434872896</c:v>
                </c:pt>
                <c:pt idx="229">
                  <c:v>17.98264390512745</c:v>
                </c:pt>
                <c:pt idx="230">
                  <c:v>19.162408214355221</c:v>
                </c:pt>
                <c:pt idx="231">
                  <c:v>17.372682944017946</c:v>
                </c:pt>
                <c:pt idx="232">
                  <c:v>11.703614307285326</c:v>
                </c:pt>
                <c:pt idx="233">
                  <c:v>11.061496371592661</c:v>
                </c:pt>
                <c:pt idx="234">
                  <c:v>12.5275768600692</c:v>
                </c:pt>
                <c:pt idx="235">
                  <c:v>12.879862919401376</c:v>
                </c:pt>
                <c:pt idx="236">
                  <c:v>13.188207639417925</c:v>
                </c:pt>
                <c:pt idx="237">
                  <c:v>11.741214126077271</c:v>
                </c:pt>
                <c:pt idx="238">
                  <c:v>10.798609086156642</c:v>
                </c:pt>
                <c:pt idx="239">
                  <c:v>9.4253712696941605</c:v>
                </c:pt>
                <c:pt idx="240">
                  <c:v>10.287303058387408</c:v>
                </c:pt>
                <c:pt idx="241">
                  <c:v>10.183486238532113</c:v>
                </c:pt>
                <c:pt idx="242">
                  <c:v>7.9136690647481966</c:v>
                </c:pt>
                <c:pt idx="243">
                  <c:v>7.3843416370106718</c:v>
                </c:pt>
                <c:pt idx="244">
                  <c:v>6.8627450980392357</c:v>
                </c:pt>
                <c:pt idx="245">
                  <c:v>5.314437555358742</c:v>
                </c:pt>
                <c:pt idx="246">
                  <c:v>2.6178010471204161</c:v>
                </c:pt>
                <c:pt idx="247">
                  <c:v>1.81347150259068</c:v>
                </c:pt>
                <c:pt idx="248">
                  <c:v>1.81347150259068</c:v>
                </c:pt>
                <c:pt idx="249">
                  <c:v>8.5470085470085166E-2</c:v>
                </c:pt>
                <c:pt idx="250">
                  <c:v>0.9385665529010323</c:v>
                </c:pt>
                <c:pt idx="251">
                  <c:v>1.7064846416382284</c:v>
                </c:pt>
                <c:pt idx="252">
                  <c:v>0.75630252100842288</c:v>
                </c:pt>
                <c:pt idx="253">
                  <c:v>-8.3263946711054082E-2</c:v>
                </c:pt>
                <c:pt idx="254">
                  <c:v>0.58333333333335791</c:v>
                </c:pt>
                <c:pt idx="255">
                  <c:v>1.4084507042253724</c:v>
                </c:pt>
                <c:pt idx="256">
                  <c:v>3.1693077564637351</c:v>
                </c:pt>
                <c:pt idx="257">
                  <c:v>3.8687973086627414</c:v>
                </c:pt>
                <c:pt idx="258">
                  <c:v>6.4625850340136015</c:v>
                </c:pt>
                <c:pt idx="259">
                  <c:v>7.9728583545377152</c:v>
                </c:pt>
                <c:pt idx="260">
                  <c:v>7.209499575911793</c:v>
                </c:pt>
                <c:pt idx="261">
                  <c:v>8.027327070879565</c:v>
                </c:pt>
                <c:pt idx="262">
                  <c:v>6.8469991546914244</c:v>
                </c:pt>
                <c:pt idx="263">
                  <c:v>6.2080536912751283</c:v>
                </c:pt>
                <c:pt idx="264">
                  <c:v>6.9224353628023039</c:v>
                </c:pt>
                <c:pt idx="265">
                  <c:v>6.4999999999999725</c:v>
                </c:pt>
                <c:pt idx="266">
                  <c:v>6.5451532725765871</c:v>
                </c:pt>
                <c:pt idx="267">
                  <c:v>6.1274509803921351</c:v>
                </c:pt>
                <c:pt idx="268">
                  <c:v>5.8205335489086352</c:v>
                </c:pt>
                <c:pt idx="269">
                  <c:v>5.7489878542509976</c:v>
                </c:pt>
                <c:pt idx="270">
                  <c:v>4.0734824281150273</c:v>
                </c:pt>
                <c:pt idx="271">
                  <c:v>1.8853102906519981</c:v>
                </c:pt>
                <c:pt idx="272">
                  <c:v>1.1867088607594889</c:v>
                </c:pt>
                <c:pt idx="273">
                  <c:v>1.8972332015810389</c:v>
                </c:pt>
                <c:pt idx="274">
                  <c:v>3.3227848101265778</c:v>
                </c:pt>
                <c:pt idx="275">
                  <c:v>3.6334913112164191</c:v>
                </c:pt>
                <c:pt idx="276">
                  <c:v>2.4960998439937709</c:v>
                </c:pt>
                <c:pt idx="277">
                  <c:v>2.7386541471048576</c:v>
                </c:pt>
                <c:pt idx="278">
                  <c:v>2.6438569206843177</c:v>
                </c:pt>
                <c:pt idx="279">
                  <c:v>1.6166281755196188</c:v>
                </c:pt>
                <c:pt idx="280">
                  <c:v>-7.6394194041251584E-2</c:v>
                </c:pt>
                <c:pt idx="281">
                  <c:v>0.22970903522205877</c:v>
                </c:pt>
                <c:pt idx="282">
                  <c:v>0.38372985418264616</c:v>
                </c:pt>
                <c:pt idx="283">
                  <c:v>1.1565150346954489</c:v>
                </c:pt>
                <c:pt idx="284">
                  <c:v>0.93823299452697739</c:v>
                </c:pt>
                <c:pt idx="285">
                  <c:v>1.0085337470907341</c:v>
                </c:pt>
                <c:pt idx="286">
                  <c:v>0.45941807044409533</c:v>
                </c:pt>
                <c:pt idx="287">
                  <c:v>0.30487804878049918</c:v>
                </c:pt>
                <c:pt idx="288">
                  <c:v>0.83713850837137116</c:v>
                </c:pt>
                <c:pt idx="289">
                  <c:v>0.99009900990096877</c:v>
                </c:pt>
                <c:pt idx="290">
                  <c:v>2.8787878787878807</c:v>
                </c:pt>
                <c:pt idx="291">
                  <c:v>4.9999999999999822</c:v>
                </c:pt>
                <c:pt idx="292">
                  <c:v>5.5810397553516466</c:v>
                </c:pt>
                <c:pt idx="293">
                  <c:v>5.4239877769289402</c:v>
                </c:pt>
                <c:pt idx="294">
                  <c:v>6.2691131498470609</c:v>
                </c:pt>
                <c:pt idx="295">
                  <c:v>6.326219512195097</c:v>
                </c:pt>
                <c:pt idx="296">
                  <c:v>8.5979860573198721</c:v>
                </c:pt>
                <c:pt idx="297">
                  <c:v>6.4516129032258007</c:v>
                </c:pt>
                <c:pt idx="298">
                  <c:v>5.2591463414634054</c:v>
                </c:pt>
                <c:pt idx="299">
                  <c:v>5.3951367781154724</c:v>
                </c:pt>
                <c:pt idx="300">
                  <c:v>4.9811320754716615</c:v>
                </c:pt>
                <c:pt idx="301">
                  <c:v>4.7511312217194401</c:v>
                </c:pt>
                <c:pt idx="302">
                  <c:v>2.061855670103041</c:v>
                </c:pt>
                <c:pt idx="303">
                  <c:v>0.64935064935061071</c:v>
                </c:pt>
                <c:pt idx="304">
                  <c:v>1.0137581462707823</c:v>
                </c:pt>
                <c:pt idx="305">
                  <c:v>1.1594202898550288</c:v>
                </c:pt>
                <c:pt idx="306">
                  <c:v>0.14388489208629895</c:v>
                </c:pt>
                <c:pt idx="307">
                  <c:v>-0.93189964157708305</c:v>
                </c:pt>
                <c:pt idx="308">
                  <c:v>-1.711840228245376</c:v>
                </c:pt>
                <c:pt idx="309">
                  <c:v>-0.50505050505054161</c:v>
                </c:pt>
                <c:pt idx="310">
                  <c:v>0.3620564808109572</c:v>
                </c:pt>
                <c:pt idx="311">
                  <c:v>-3.3306690738754696E-14</c:v>
                </c:pt>
                <c:pt idx="312">
                  <c:v>-0.6470165348670287</c:v>
                </c:pt>
                <c:pt idx="313">
                  <c:v>7.1994240460737657E-2</c:v>
                </c:pt>
                <c:pt idx="314">
                  <c:v>1.1544011544011301</c:v>
                </c:pt>
                <c:pt idx="315">
                  <c:v>1.2903225806451646</c:v>
                </c:pt>
                <c:pt idx="316">
                  <c:v>1.1469534050179142</c:v>
                </c:pt>
                <c:pt idx="317">
                  <c:v>1.2177650429799458</c:v>
                </c:pt>
                <c:pt idx="318">
                  <c:v>2.0833333333333037</c:v>
                </c:pt>
                <c:pt idx="319">
                  <c:v>3.0390738060781297</c:v>
                </c:pt>
                <c:pt idx="320">
                  <c:v>3.8461538461538103</c:v>
                </c:pt>
                <c:pt idx="321">
                  <c:v>3.3357505438723623</c:v>
                </c:pt>
                <c:pt idx="322">
                  <c:v>2.813852813852824</c:v>
                </c:pt>
                <c:pt idx="323">
                  <c:v>2.3071377072819255</c:v>
                </c:pt>
                <c:pt idx="324">
                  <c:v>2.460202604920414</c:v>
                </c:pt>
                <c:pt idx="325">
                  <c:v>2.302158273381294</c:v>
                </c:pt>
                <c:pt idx="326">
                  <c:v>1.4265335235378318</c:v>
                </c:pt>
                <c:pt idx="327">
                  <c:v>0.77848549186130267</c:v>
                </c:pt>
                <c:pt idx="328">
                  <c:v>1.2048192771084709</c:v>
                </c:pt>
                <c:pt idx="329">
                  <c:v>0.63694267515923553</c:v>
                </c:pt>
                <c:pt idx="330">
                  <c:v>0.35186488388461168</c:v>
                </c:pt>
                <c:pt idx="331">
                  <c:v>-0.21067415730334771</c:v>
                </c:pt>
                <c:pt idx="332">
                  <c:v>-0.76869322152337549</c:v>
                </c:pt>
                <c:pt idx="333">
                  <c:v>-0.70175438596489226</c:v>
                </c:pt>
                <c:pt idx="334">
                  <c:v>-0.77192982456139037</c:v>
                </c:pt>
                <c:pt idx="335">
                  <c:v>0.35236081747709314</c:v>
                </c:pt>
                <c:pt idx="336">
                  <c:v>1.765536723163863</c:v>
                </c:pt>
                <c:pt idx="337">
                  <c:v>3.2348804500703432</c:v>
                </c:pt>
                <c:pt idx="338">
                  <c:v>3.0239099859353136</c:v>
                </c:pt>
                <c:pt idx="339">
                  <c:v>3.4410112359550826</c:v>
                </c:pt>
                <c:pt idx="340">
                  <c:v>3.4313725490195957</c:v>
                </c:pt>
                <c:pt idx="341">
                  <c:v>3.9381153305204197</c:v>
                </c:pt>
                <c:pt idx="342">
                  <c:v>4.628330995792429</c:v>
                </c:pt>
                <c:pt idx="343">
                  <c:v>6.1224489795918657</c:v>
                </c:pt>
                <c:pt idx="344">
                  <c:v>4.7183098591549344</c:v>
                </c:pt>
                <c:pt idx="345">
                  <c:v>4.9469964664311084</c:v>
                </c:pt>
                <c:pt idx="346">
                  <c:v>6.0820367751061033</c:v>
                </c:pt>
                <c:pt idx="347">
                  <c:v>5.5477528089887818</c:v>
                </c:pt>
                <c:pt idx="348">
                  <c:v>3.8167938931297662</c:v>
                </c:pt>
                <c:pt idx="349">
                  <c:v>2.3160762942779023</c:v>
                </c:pt>
                <c:pt idx="350">
                  <c:v>2.8668941979522078</c:v>
                </c:pt>
                <c:pt idx="351">
                  <c:v>2.7834351663272194</c:v>
                </c:pt>
                <c:pt idx="352">
                  <c:v>2.5727826675693954</c:v>
                </c:pt>
                <c:pt idx="353">
                  <c:v>2.638700947225936</c:v>
                </c:pt>
                <c:pt idx="354">
                  <c:v>1.2064343163538771</c:v>
                </c:pt>
                <c:pt idx="355">
                  <c:v>-0.13262599469497927</c:v>
                </c:pt>
                <c:pt idx="356">
                  <c:v>1.6812373907195699</c:v>
                </c:pt>
                <c:pt idx="357">
                  <c:v>1.7508417508417473</c:v>
                </c:pt>
                <c:pt idx="358">
                  <c:v>0.40000000000000036</c:v>
                </c:pt>
                <c:pt idx="359">
                  <c:v>0.19960079840319889</c:v>
                </c:pt>
                <c:pt idx="360">
                  <c:v>1.0026737967914645</c:v>
                </c:pt>
                <c:pt idx="361">
                  <c:v>0.53262316910789309</c:v>
                </c:pt>
                <c:pt idx="362">
                  <c:v>2.2204460492503131E-14</c:v>
                </c:pt>
                <c:pt idx="363">
                  <c:v>0.13210039630118242</c:v>
                </c:pt>
                <c:pt idx="364">
                  <c:v>6.6006600660073467E-2</c:v>
                </c:pt>
                <c:pt idx="365">
                  <c:v>0.32959789057349642</c:v>
                </c:pt>
                <c:pt idx="366">
                  <c:v>1.4569536423840956</c:v>
                </c:pt>
                <c:pt idx="367">
                  <c:v>2.3240371845949293</c:v>
                </c:pt>
                <c:pt idx="368">
                  <c:v>1.9179894179893964</c:v>
                </c:pt>
                <c:pt idx="369">
                  <c:v>2.3163467902051371</c:v>
                </c:pt>
                <c:pt idx="370">
                  <c:v>2.7888446215139195</c:v>
                </c:pt>
                <c:pt idx="371">
                  <c:v>2.855245683930896</c:v>
                </c:pt>
                <c:pt idx="372">
                  <c:v>3.3090668431501769</c:v>
                </c:pt>
                <c:pt idx="373">
                  <c:v>4.0397350993376824</c:v>
                </c:pt>
                <c:pt idx="374">
                  <c:v>4.4459190444591457</c:v>
                </c:pt>
                <c:pt idx="375">
                  <c:v>3.6939313984168276</c:v>
                </c:pt>
                <c:pt idx="376">
                  <c:v>3.0343007915566655</c:v>
                </c:pt>
                <c:pt idx="377">
                  <c:v>2.102496714848856</c:v>
                </c:pt>
                <c:pt idx="378">
                  <c:v>2.154046997388992</c:v>
                </c:pt>
                <c:pt idx="379">
                  <c:v>1.9467878001297345</c:v>
                </c:pt>
                <c:pt idx="380">
                  <c:v>2.7255029201816772</c:v>
                </c:pt>
                <c:pt idx="381">
                  <c:v>2.7166882276843163</c:v>
                </c:pt>
                <c:pt idx="382">
                  <c:v>2.3901808785529388</c:v>
                </c:pt>
                <c:pt idx="383">
                  <c:v>1.7430600387346562</c:v>
                </c:pt>
                <c:pt idx="384">
                  <c:v>1.2171684817424699</c:v>
                </c:pt>
                <c:pt idx="385">
                  <c:v>0.57288351368556256</c:v>
                </c:pt>
                <c:pt idx="386">
                  <c:v>1.2071156289707785</c:v>
                </c:pt>
                <c:pt idx="387">
                  <c:v>2.0992366412213803</c:v>
                </c:pt>
                <c:pt idx="388">
                  <c:v>3.5211267605633534</c:v>
                </c:pt>
                <c:pt idx="389">
                  <c:v>3.2175032175032037</c:v>
                </c:pt>
                <c:pt idx="390">
                  <c:v>2.2364217252395902</c:v>
                </c:pt>
                <c:pt idx="391">
                  <c:v>2.3551877784850461</c:v>
                </c:pt>
                <c:pt idx="392">
                  <c:v>1.8951358180669509</c:v>
                </c:pt>
                <c:pt idx="393">
                  <c:v>1.2594458438286882</c:v>
                </c:pt>
                <c:pt idx="394">
                  <c:v>1.6403785488958711</c:v>
                </c:pt>
                <c:pt idx="395">
                  <c:v>2.0304568527918621</c:v>
                </c:pt>
                <c:pt idx="396">
                  <c:v>2.2151898734176889</c:v>
                </c:pt>
                <c:pt idx="397">
                  <c:v>2.5820531216177223</c:v>
                </c:pt>
                <c:pt idx="398">
                  <c:v>1.8453345079818995</c:v>
                </c:pt>
                <c:pt idx="399">
                  <c:v>1.3578490650084429</c:v>
                </c:pt>
                <c:pt idx="400">
                  <c:v>0.60565723521248671</c:v>
                </c:pt>
                <c:pt idx="401">
                  <c:v>1.7824587596607211</c:v>
                </c:pt>
                <c:pt idx="402">
                  <c:v>2.4242221148148113</c:v>
                </c:pt>
                <c:pt idx="403">
                  <c:v>2.0265653226294589</c:v>
                </c:pt>
                <c:pt idx="404">
                  <c:v>2.6645480162568624</c:v>
                </c:pt>
                <c:pt idx="405">
                  <c:v>4.0653384597202358</c:v>
                </c:pt>
                <c:pt idx="406">
                  <c:v>3.8839552819711187</c:v>
                </c:pt>
                <c:pt idx="407">
                  <c:v>4.8609594294927172</c:v>
                </c:pt>
                <c:pt idx="408">
                  <c:v>5.1986261808163459</c:v>
                </c:pt>
                <c:pt idx="409">
                  <c:v>4.8100732730511186</c:v>
                </c:pt>
                <c:pt idx="410">
                  <c:v>5.0147682836016783</c:v>
                </c:pt>
                <c:pt idx="411">
                  <c:v>4.8660607943780576</c:v>
                </c:pt>
                <c:pt idx="412">
                  <c:v>5.0872635202373839</c:v>
                </c:pt>
                <c:pt idx="413">
                  <c:v>5.3508311698772237</c:v>
                </c:pt>
                <c:pt idx="414">
                  <c:v>5.4647607035574364</c:v>
                </c:pt>
                <c:pt idx="415">
                  <c:v>5.8364476960759193</c:v>
                </c:pt>
                <c:pt idx="416">
                  <c:v>5.1062337176785544</c:v>
                </c:pt>
                <c:pt idx="417">
                  <c:v>4.0496894792568128</c:v>
                </c:pt>
                <c:pt idx="418">
                  <c:v>4.5986774576984191</c:v>
                </c:pt>
                <c:pt idx="419">
                  <c:v>4.6947241743615198</c:v>
                </c:pt>
                <c:pt idx="420">
                  <c:v>4.9300021882772604</c:v>
                </c:pt>
                <c:pt idx="421">
                  <c:v>5.3777357741589427</c:v>
                </c:pt>
                <c:pt idx="422">
                  <c:v>5.4675452781738132</c:v>
                </c:pt>
                <c:pt idx="423">
                  <c:v>5.8706588888356004</c:v>
                </c:pt>
                <c:pt idx="424">
                  <c:v>5.8699932719766812</c:v>
                </c:pt>
                <c:pt idx="425">
                  <c:v>5.7066417846975526</c:v>
                </c:pt>
                <c:pt idx="426">
                  <c:v>5.112210704390141</c:v>
                </c:pt>
                <c:pt idx="427">
                  <c:v>5.5837014934499107</c:v>
                </c:pt>
                <c:pt idx="428">
                  <c:v>5.6735865627017157</c:v>
                </c:pt>
                <c:pt idx="429">
                  <c:v>5.7405522510418416</c:v>
                </c:pt>
                <c:pt idx="430">
                  <c:v>5.3442798505739741</c:v>
                </c:pt>
                <c:pt idx="431">
                  <c:v>4.9598259051101046</c:v>
                </c:pt>
                <c:pt idx="432">
                  <c:v>4.3956092833651983</c:v>
                </c:pt>
                <c:pt idx="433">
                  <c:v>4.288123041096159</c:v>
                </c:pt>
                <c:pt idx="434">
                  <c:v>4.4610416317679258</c:v>
                </c:pt>
                <c:pt idx="435">
                  <c:v>4.5821960259702976</c:v>
                </c:pt>
                <c:pt idx="436">
                  <c:v>4.5725396428123455</c:v>
                </c:pt>
                <c:pt idx="437">
                  <c:v>4.8707857640317709</c:v>
                </c:pt>
                <c:pt idx="438">
                  <c:v>5.3477116769240496</c:v>
                </c:pt>
                <c:pt idx="439">
                  <c:v>5.0812620942020548</c:v>
                </c:pt>
                <c:pt idx="440">
                  <c:v>5.2168338784110535</c:v>
                </c:pt>
                <c:pt idx="441">
                  <c:v>5.1899824155273722</c:v>
                </c:pt>
                <c:pt idx="442">
                  <c:v>5.7018861898619821</c:v>
                </c:pt>
                <c:pt idx="443">
                  <c:v>5.5561570187692588</c:v>
                </c:pt>
                <c:pt idx="444">
                  <c:v>6.6165317962505465</c:v>
                </c:pt>
                <c:pt idx="445">
                  <c:v>7.1635081788888888</c:v>
                </c:pt>
                <c:pt idx="446">
                  <c:v>7.5186279046195237</c:v>
                </c:pt>
                <c:pt idx="447">
                  <c:v>8.5405648671088574</c:v>
                </c:pt>
                <c:pt idx="448">
                  <c:v>9.4740381723642741</c:v>
                </c:pt>
                <c:pt idx="449">
                  <c:v>9.5617556996713926</c:v>
                </c:pt>
                <c:pt idx="450">
                  <c:v>11.949004514182482</c:v>
                </c:pt>
                <c:pt idx="451">
                  <c:v>13.001963471965761</c:v>
                </c:pt>
                <c:pt idx="452">
                  <c:v>15.163714531982265</c:v>
                </c:pt>
                <c:pt idx="453">
                  <c:v>16.556577869197731</c:v>
                </c:pt>
                <c:pt idx="454">
                  <c:v>17.229034256163512</c:v>
                </c:pt>
                <c:pt idx="455">
                  <c:v>21.37159701353173</c:v>
                </c:pt>
                <c:pt idx="456">
                  <c:v>23.916986804561557</c:v>
                </c:pt>
                <c:pt idx="457">
                  <c:v>25.679438927382513</c:v>
                </c:pt>
                <c:pt idx="458">
                  <c:v>25.544777047919908</c:v>
                </c:pt>
                <c:pt idx="459">
                  <c:v>25.263255702710509</c:v>
                </c:pt>
                <c:pt idx="460">
                  <c:v>24.92040595418521</c:v>
                </c:pt>
                <c:pt idx="461">
                  <c:v>25.129214476688055</c:v>
                </c:pt>
                <c:pt idx="462">
                  <c:v>23.763773736363426</c:v>
                </c:pt>
                <c:pt idx="463">
                  <c:v>23.094592835040029</c:v>
                </c:pt>
                <c:pt idx="464">
                  <c:v>21.598380387710471</c:v>
                </c:pt>
                <c:pt idx="465">
                  <c:v>22.440657813219509</c:v>
                </c:pt>
                <c:pt idx="466">
                  <c:v>24.311070959038904</c:v>
                </c:pt>
                <c:pt idx="467">
                  <c:v>20.597915051669723</c:v>
                </c:pt>
                <c:pt idx="468">
                  <c:v>17.918717044027964</c:v>
                </c:pt>
                <c:pt idx="469">
                  <c:v>15.948485284637526</c:v>
                </c:pt>
                <c:pt idx="470">
                  <c:v>15.786958564336739</c:v>
                </c:pt>
                <c:pt idx="471">
                  <c:v>15.201988399945598</c:v>
                </c:pt>
                <c:pt idx="472">
                  <c:v>15.832548562585069</c:v>
                </c:pt>
                <c:pt idx="473">
                  <c:v>16.648805986221781</c:v>
                </c:pt>
                <c:pt idx="474">
                  <c:v>15.906511327225781</c:v>
                </c:pt>
                <c:pt idx="475">
                  <c:v>15.68817107806677</c:v>
                </c:pt>
                <c:pt idx="476">
                  <c:v>15.224583202463094</c:v>
                </c:pt>
                <c:pt idx="477">
                  <c:v>13.561417301344992</c:v>
                </c:pt>
                <c:pt idx="478">
                  <c:v>11.266723347506158</c:v>
                </c:pt>
                <c:pt idx="479">
                  <c:v>11.305070236321836</c:v>
                </c:pt>
                <c:pt idx="480">
                  <c:v>12.02426031152697</c:v>
                </c:pt>
                <c:pt idx="481">
                  <c:v>13.49424923899425</c:v>
                </c:pt>
                <c:pt idx="482">
                  <c:v>13.886619240692145</c:v>
                </c:pt>
                <c:pt idx="483">
                  <c:v>13.722980446592437</c:v>
                </c:pt>
                <c:pt idx="484">
                  <c:v>13.008397956859818</c:v>
                </c:pt>
                <c:pt idx="485">
                  <c:v>11.564939454143342</c:v>
                </c:pt>
                <c:pt idx="486">
                  <c:v>11.616268094544079</c:v>
                </c:pt>
                <c:pt idx="487">
                  <c:v>11.716515844439579</c:v>
                </c:pt>
                <c:pt idx="488">
                  <c:v>14.691775676077711</c:v>
                </c:pt>
                <c:pt idx="489">
                  <c:v>20.533725025039516</c:v>
                </c:pt>
                <c:pt idx="490">
                  <c:v>25.102764345751961</c:v>
                </c:pt>
                <c:pt idx="491">
                  <c:v>27.201995333856701</c:v>
                </c:pt>
                <c:pt idx="492">
                  <c:v>28.766626011566498</c:v>
                </c:pt>
                <c:pt idx="493">
                  <c:v>29.192850950166171</c:v>
                </c:pt>
                <c:pt idx="494">
                  <c:v>30.172318284455677</c:v>
                </c:pt>
                <c:pt idx="495">
                  <c:v>31.222156928215462</c:v>
                </c:pt>
                <c:pt idx="496">
                  <c:v>31.453178940449721</c:v>
                </c:pt>
                <c:pt idx="497">
                  <c:v>32.532176788103918</c:v>
                </c:pt>
                <c:pt idx="498">
                  <c:v>32.906016435007146</c:v>
                </c:pt>
                <c:pt idx="499">
                  <c:v>34.349217868273563</c:v>
                </c:pt>
                <c:pt idx="500">
                  <c:v>32.222598539715896</c:v>
                </c:pt>
                <c:pt idx="501">
                  <c:v>26.129467443996425</c:v>
                </c:pt>
                <c:pt idx="502">
                  <c:v>21.996966991885291</c:v>
                </c:pt>
                <c:pt idx="503">
                  <c:v>20.659900681564803</c:v>
                </c:pt>
                <c:pt idx="504">
                  <c:v>19.534454483344412</c:v>
                </c:pt>
                <c:pt idx="505">
                  <c:v>18.630752400433547</c:v>
                </c:pt>
                <c:pt idx="506">
                  <c:v>17.810354176156284</c:v>
                </c:pt>
                <c:pt idx="507">
                  <c:v>17.34583107028287</c:v>
                </c:pt>
                <c:pt idx="508">
                  <c:v>17.464095995889274</c:v>
                </c:pt>
                <c:pt idx="509">
                  <c:v>17.638456435783212</c:v>
                </c:pt>
                <c:pt idx="510">
                  <c:v>18.296208350562647</c:v>
                </c:pt>
                <c:pt idx="511">
                  <c:v>17.073386333102668</c:v>
                </c:pt>
                <c:pt idx="512">
                  <c:v>16.345134086316971</c:v>
                </c:pt>
                <c:pt idx="513">
                  <c:v>16.862164522343637</c:v>
                </c:pt>
                <c:pt idx="514">
                  <c:v>16.787532834844264</c:v>
                </c:pt>
                <c:pt idx="515">
                  <c:v>16.17003872654319</c:v>
                </c:pt>
                <c:pt idx="516">
                  <c:v>17.6776315736759</c:v>
                </c:pt>
                <c:pt idx="517">
                  <c:v>17.679747628466004</c:v>
                </c:pt>
                <c:pt idx="518">
                  <c:v>18.047753341522</c:v>
                </c:pt>
                <c:pt idx="519">
                  <c:v>17.795260939263159</c:v>
                </c:pt>
                <c:pt idx="520">
                  <c:v>18.180437661461003</c:v>
                </c:pt>
                <c:pt idx="521">
                  <c:v>17.869664306792089</c:v>
                </c:pt>
                <c:pt idx="522">
                  <c:v>17.308469294009534</c:v>
                </c:pt>
                <c:pt idx="523">
                  <c:v>17.90825081594911</c:v>
                </c:pt>
                <c:pt idx="524">
                  <c:v>18.007327281096753</c:v>
                </c:pt>
                <c:pt idx="525">
                  <c:v>18.630580995616029</c:v>
                </c:pt>
                <c:pt idx="526">
                  <c:v>18.934079982643691</c:v>
                </c:pt>
                <c:pt idx="527">
                  <c:v>20.020407565443165</c:v>
                </c:pt>
                <c:pt idx="528">
                  <c:v>21.556241894359452</c:v>
                </c:pt>
                <c:pt idx="529">
                  <c:v>22.604096460484911</c:v>
                </c:pt>
                <c:pt idx="530">
                  <c:v>23.451659775942481</c:v>
                </c:pt>
                <c:pt idx="531">
                  <c:v>24.494746458649132</c:v>
                </c:pt>
                <c:pt idx="532">
                  <c:v>24.889261059532309</c:v>
                </c:pt>
                <c:pt idx="533">
                  <c:v>25.968918337209423</c:v>
                </c:pt>
                <c:pt idx="534">
                  <c:v>27.935931515137202</c:v>
                </c:pt>
                <c:pt idx="535">
                  <c:v>28.639895490995059</c:v>
                </c:pt>
                <c:pt idx="536">
                  <c:v>28.492809882979707</c:v>
                </c:pt>
                <c:pt idx="537">
                  <c:v>28.200160304502742</c:v>
                </c:pt>
                <c:pt idx="538">
                  <c:v>28.766632764362974</c:v>
                </c:pt>
                <c:pt idx="539">
                  <c:v>29.846681455460633</c:v>
                </c:pt>
                <c:pt idx="540">
                  <c:v>27.799519986993282</c:v>
                </c:pt>
                <c:pt idx="541">
                  <c:v>27.980113771542236</c:v>
                </c:pt>
                <c:pt idx="542">
                  <c:v>28.082660258723415</c:v>
                </c:pt>
                <c:pt idx="543">
                  <c:v>28.721027681545053</c:v>
                </c:pt>
                <c:pt idx="544">
                  <c:v>28.570680973358421</c:v>
                </c:pt>
                <c:pt idx="545">
                  <c:v>27.832352071833633</c:v>
                </c:pt>
                <c:pt idx="546">
                  <c:v>26.55026452303504</c:v>
                </c:pt>
                <c:pt idx="547">
                  <c:v>26.536345439580234</c:v>
                </c:pt>
                <c:pt idx="548">
                  <c:v>27.47481079871481</c:v>
                </c:pt>
                <c:pt idx="549">
                  <c:v>28.358953519499043</c:v>
                </c:pt>
                <c:pt idx="550">
                  <c:v>28.598232343353637</c:v>
                </c:pt>
                <c:pt idx="551">
                  <c:v>28.684633025344809</c:v>
                </c:pt>
                <c:pt idx="552">
                  <c:v>30.862435500942965</c:v>
                </c:pt>
                <c:pt idx="553">
                  <c:v>32.744116526822722</c:v>
                </c:pt>
                <c:pt idx="554">
                  <c:v>34.710729149565147</c:v>
                </c:pt>
                <c:pt idx="555">
                  <c:v>38.879462304929582</c:v>
                </c:pt>
                <c:pt idx="556">
                  <c:v>44.499935057593731</c:v>
                </c:pt>
                <c:pt idx="557">
                  <c:v>49.373472460317046</c:v>
                </c:pt>
                <c:pt idx="558">
                  <c:v>54.351734033106894</c:v>
                </c:pt>
                <c:pt idx="559">
                  <c:v>68.206497714034086</c:v>
                </c:pt>
                <c:pt idx="560">
                  <c:v>73.949281127604593</c:v>
                </c:pt>
                <c:pt idx="561">
                  <c:v>78.995500744152409</c:v>
                </c:pt>
                <c:pt idx="562">
                  <c:v>84.494537158521155</c:v>
                </c:pt>
                <c:pt idx="563">
                  <c:v>98.843802949318828</c:v>
                </c:pt>
              </c:numCache>
            </c:numRef>
          </c:xVal>
          <c:yVal>
            <c:numRef>
              <c:f>'Inf-Oferta'!$E$18:$E$581</c:f>
              <c:numCache>
                <c:formatCode>0.0</c:formatCode>
                <c:ptCount val="564"/>
                <c:pt idx="0">
                  <c:v>5.9192473539788404</c:v>
                </c:pt>
                <c:pt idx="1">
                  <c:v>5.9710144927536124</c:v>
                </c:pt>
                <c:pt idx="2">
                  <c:v>4.9167782666921678</c:v>
                </c:pt>
                <c:pt idx="3">
                  <c:v>-2.2184300341296925</c:v>
                </c:pt>
                <c:pt idx="4">
                  <c:v>4.2004687218316183</c:v>
                </c:pt>
                <c:pt idx="5">
                  <c:v>5.8770668583752794</c:v>
                </c:pt>
                <c:pt idx="6">
                  <c:v>13.006436955698586</c:v>
                </c:pt>
                <c:pt idx="7">
                  <c:v>15.589860872879724</c:v>
                </c:pt>
                <c:pt idx="8">
                  <c:v>21.184036315490818</c:v>
                </c:pt>
                <c:pt idx="9">
                  <c:v>18.84935654806965</c:v>
                </c:pt>
                <c:pt idx="10">
                  <c:v>19.316271249766515</c:v>
                </c:pt>
                <c:pt idx="11">
                  <c:v>22.614840989399276</c:v>
                </c:pt>
                <c:pt idx="12">
                  <c:v>19.541080680977064</c:v>
                </c:pt>
                <c:pt idx="13">
                  <c:v>20.149525893508379</c:v>
                </c:pt>
                <c:pt idx="14">
                  <c:v>22.301239970824227</c:v>
                </c:pt>
                <c:pt idx="15">
                  <c:v>20.471204188481671</c:v>
                </c:pt>
                <c:pt idx="16">
                  <c:v>21.557093425605544</c:v>
                </c:pt>
                <c:pt idx="17">
                  <c:v>19.436428450178234</c:v>
                </c:pt>
                <c:pt idx="18">
                  <c:v>19.383481320154129</c:v>
                </c:pt>
                <c:pt idx="19">
                  <c:v>16.70239076669413</c:v>
                </c:pt>
                <c:pt idx="20">
                  <c:v>9.7237396597471548</c:v>
                </c:pt>
                <c:pt idx="21">
                  <c:v>11.257961783439496</c:v>
                </c:pt>
                <c:pt idx="22">
                  <c:v>8.0319398778769369</c:v>
                </c:pt>
                <c:pt idx="23">
                  <c:v>0.89488851812529191</c:v>
                </c:pt>
                <c:pt idx="24">
                  <c:v>1.8421052631578894</c:v>
                </c:pt>
                <c:pt idx="25">
                  <c:v>-0.23630292912429907</c:v>
                </c:pt>
                <c:pt idx="26">
                  <c:v>-5.4569852393022256</c:v>
                </c:pt>
                <c:pt idx="27">
                  <c:v>-7.7792264232942054</c:v>
                </c:pt>
                <c:pt idx="28">
                  <c:v>-7.2751209792200395</c:v>
                </c:pt>
                <c:pt idx="29">
                  <c:v>-5.6974133030130769</c:v>
                </c:pt>
                <c:pt idx="30">
                  <c:v>-3.1058097109177729</c:v>
                </c:pt>
                <c:pt idx="31">
                  <c:v>-2.6417066968070002</c:v>
                </c:pt>
                <c:pt idx="32">
                  <c:v>-2.5361308677098071</c:v>
                </c:pt>
                <c:pt idx="33">
                  <c:v>0.47974810362101383</c:v>
                </c:pt>
                <c:pt idx="34">
                  <c:v>4.0685507246376762</c:v>
                </c:pt>
                <c:pt idx="35">
                  <c:v>11.530366806975344</c:v>
                </c:pt>
                <c:pt idx="36">
                  <c:v>13.558291533667743</c:v>
                </c:pt>
                <c:pt idx="37">
                  <c:v>16.529726489823425</c:v>
                </c:pt>
                <c:pt idx="38">
                  <c:v>22.709351837249649</c:v>
                </c:pt>
                <c:pt idx="39">
                  <c:v>23.845428840716298</c:v>
                </c:pt>
                <c:pt idx="40">
                  <c:v>21.982854555361975</c:v>
                </c:pt>
                <c:pt idx="41">
                  <c:v>20.238789594175245</c:v>
                </c:pt>
                <c:pt idx="42">
                  <c:v>17.775190160876409</c:v>
                </c:pt>
                <c:pt idx="43">
                  <c:v>18.705213451709611</c:v>
                </c:pt>
                <c:pt idx="44">
                  <c:v>18.671105461264403</c:v>
                </c:pt>
                <c:pt idx="45">
                  <c:v>22.463578196486878</c:v>
                </c:pt>
                <c:pt idx="46">
                  <c:v>20.308102379563088</c:v>
                </c:pt>
                <c:pt idx="47">
                  <c:v>18.344790403019285</c:v>
                </c:pt>
                <c:pt idx="48">
                  <c:v>17.601392049257125</c:v>
                </c:pt>
                <c:pt idx="49">
                  <c:v>12.45430809399477</c:v>
                </c:pt>
                <c:pt idx="50">
                  <c:v>11.28389667137899</c:v>
                </c:pt>
                <c:pt idx="51">
                  <c:v>7.711821410451547</c:v>
                </c:pt>
                <c:pt idx="52">
                  <c:v>7.9023530892160521</c:v>
                </c:pt>
                <c:pt idx="53">
                  <c:v>12.396590624216607</c:v>
                </c:pt>
                <c:pt idx="54">
                  <c:v>11.141170683718627</c:v>
                </c:pt>
                <c:pt idx="55">
                  <c:v>9.5476772616136962</c:v>
                </c:pt>
                <c:pt idx="56">
                  <c:v>10.453818718484808</c:v>
                </c:pt>
                <c:pt idx="57">
                  <c:v>9.9960686611814111</c:v>
                </c:pt>
                <c:pt idx="58">
                  <c:v>16.795925454334991</c:v>
                </c:pt>
                <c:pt idx="59">
                  <c:v>21.400911161731216</c:v>
                </c:pt>
                <c:pt idx="60">
                  <c:v>22.046437514227168</c:v>
                </c:pt>
                <c:pt idx="61">
                  <c:v>27.791966566055248</c:v>
                </c:pt>
                <c:pt idx="62">
                  <c:v>28.548331216075763</c:v>
                </c:pt>
                <c:pt idx="63">
                  <c:v>34.032030146019785</c:v>
                </c:pt>
                <c:pt idx="64">
                  <c:v>36.081632653061234</c:v>
                </c:pt>
                <c:pt idx="65">
                  <c:v>32.218133154901295</c:v>
                </c:pt>
                <c:pt idx="66">
                  <c:v>32.053551670723614</c:v>
                </c:pt>
                <c:pt idx="67">
                  <c:v>34.226090838076104</c:v>
                </c:pt>
                <c:pt idx="68">
                  <c:v>35.463756819953218</c:v>
                </c:pt>
                <c:pt idx="69">
                  <c:v>31.119805435127425</c:v>
                </c:pt>
                <c:pt idx="70">
                  <c:v>23.44895936570861</c:v>
                </c:pt>
                <c:pt idx="71">
                  <c:v>19.804859742940216</c:v>
                </c:pt>
                <c:pt idx="72">
                  <c:v>19.397556653921487</c:v>
                </c:pt>
                <c:pt idx="73">
                  <c:v>18.150436046511629</c:v>
                </c:pt>
                <c:pt idx="74">
                  <c:v>19.522055520618121</c:v>
                </c:pt>
                <c:pt idx="75">
                  <c:v>19.271217712177126</c:v>
                </c:pt>
                <c:pt idx="76">
                  <c:v>18.21921330019709</c:v>
                </c:pt>
                <c:pt idx="77">
                  <c:v>19.01147098515521</c:v>
                </c:pt>
                <c:pt idx="78">
                  <c:v>21.717637201508168</c:v>
                </c:pt>
                <c:pt idx="79">
                  <c:v>24.642500831393434</c:v>
                </c:pt>
                <c:pt idx="80">
                  <c:v>26.738451421995734</c:v>
                </c:pt>
                <c:pt idx="81">
                  <c:v>28.645161290322573</c:v>
                </c:pt>
                <c:pt idx="82">
                  <c:v>34.124116891457959</c:v>
                </c:pt>
                <c:pt idx="83">
                  <c:v>39.90602975724353</c:v>
                </c:pt>
                <c:pt idx="84">
                  <c:v>42.013590564711414</c:v>
                </c:pt>
                <c:pt idx="85">
                  <c:v>46.086421651545464</c:v>
                </c:pt>
                <c:pt idx="86">
                  <c:v>48.654539987973536</c:v>
                </c:pt>
                <c:pt idx="87">
                  <c:v>56.333675863415223</c:v>
                </c:pt>
                <c:pt idx="88">
                  <c:v>62.616890177600595</c:v>
                </c:pt>
                <c:pt idx="89">
                  <c:v>62.707299787384855</c:v>
                </c:pt>
                <c:pt idx="90">
                  <c:v>62.249604185310112</c:v>
                </c:pt>
                <c:pt idx="91">
                  <c:v>61.0325506937033</c:v>
                </c:pt>
                <c:pt idx="92">
                  <c:v>58.933782995006155</c:v>
                </c:pt>
                <c:pt idx="93">
                  <c:v>56.732698094282831</c:v>
                </c:pt>
                <c:pt idx="94">
                  <c:v>55.024152276060214</c:v>
                </c:pt>
                <c:pt idx="95">
                  <c:v>52.233292287025648</c:v>
                </c:pt>
                <c:pt idx="96">
                  <c:v>51.715982840171606</c:v>
                </c:pt>
                <c:pt idx="97">
                  <c:v>50.15789473684211</c:v>
                </c:pt>
                <c:pt idx="98">
                  <c:v>45.5102391667088</c:v>
                </c:pt>
                <c:pt idx="99">
                  <c:v>37.228478537435784</c:v>
                </c:pt>
                <c:pt idx="100">
                  <c:v>31.007890161815176</c:v>
                </c:pt>
                <c:pt idx="101">
                  <c:v>30.146354212039373</c:v>
                </c:pt>
                <c:pt idx="102">
                  <c:v>27.568943572337723</c:v>
                </c:pt>
                <c:pt idx="103">
                  <c:v>26.179065528953704</c:v>
                </c:pt>
                <c:pt idx="104">
                  <c:v>27.1443728066596</c:v>
                </c:pt>
                <c:pt idx="105">
                  <c:v>27.657787377009836</c:v>
                </c:pt>
                <c:pt idx="106">
                  <c:v>25.131713020254367</c:v>
                </c:pt>
                <c:pt idx="107">
                  <c:v>23.218619016104114</c:v>
                </c:pt>
                <c:pt idx="108">
                  <c:v>22.733369584919338</c:v>
                </c:pt>
                <c:pt idx="109">
                  <c:v>21.524710830704507</c:v>
                </c:pt>
                <c:pt idx="110">
                  <c:v>22.897841234628658</c:v>
                </c:pt>
                <c:pt idx="111">
                  <c:v>22.884905919516552</c:v>
                </c:pt>
                <c:pt idx="112">
                  <c:v>24.784783422368918</c:v>
                </c:pt>
                <c:pt idx="113">
                  <c:v>25.054386023628638</c:v>
                </c:pt>
                <c:pt idx="114">
                  <c:v>26.902354662764381</c:v>
                </c:pt>
                <c:pt idx="115">
                  <c:v>26.721193349779959</c:v>
                </c:pt>
                <c:pt idx="116">
                  <c:v>8.5242955260286237</c:v>
                </c:pt>
                <c:pt idx="117">
                  <c:v>8.2965190964063176</c:v>
                </c:pt>
                <c:pt idx="118">
                  <c:v>7.6215749197728888</c:v>
                </c:pt>
                <c:pt idx="119">
                  <c:v>7.1584161370214394</c:v>
                </c:pt>
                <c:pt idx="120">
                  <c:v>7.1567816635160764</c:v>
                </c:pt>
                <c:pt idx="121">
                  <c:v>4.5427013930950944</c:v>
                </c:pt>
                <c:pt idx="122">
                  <c:v>3.0027992196115072</c:v>
                </c:pt>
                <c:pt idx="123">
                  <c:v>1.2713403559752923</c:v>
                </c:pt>
                <c:pt idx="124">
                  <c:v>-2.3695907070596878</c:v>
                </c:pt>
                <c:pt idx="125">
                  <c:v>-6.5382042017931301</c:v>
                </c:pt>
                <c:pt idx="126">
                  <c:v>-9.133317608826685</c:v>
                </c:pt>
                <c:pt idx="127">
                  <c:v>-10.41655872752707</c:v>
                </c:pt>
                <c:pt idx="128">
                  <c:v>1.4431892115691625</c:v>
                </c:pt>
                <c:pt idx="129">
                  <c:v>-0.65094749023578702</c:v>
                </c:pt>
                <c:pt idx="130">
                  <c:v>-0.58202878605425612</c:v>
                </c:pt>
                <c:pt idx="131">
                  <c:v>-2.035531298730231</c:v>
                </c:pt>
                <c:pt idx="132">
                  <c:v>-3.9196229223517842</c:v>
                </c:pt>
                <c:pt idx="133">
                  <c:v>-4.1935661866136957</c:v>
                </c:pt>
                <c:pt idx="134">
                  <c:v>-5.3281726097340059</c:v>
                </c:pt>
                <c:pt idx="135">
                  <c:v>-6.340359783688343</c:v>
                </c:pt>
                <c:pt idx="136">
                  <c:v>-4.9352027706401564</c:v>
                </c:pt>
                <c:pt idx="137">
                  <c:v>-2.5113109214821572</c:v>
                </c:pt>
                <c:pt idx="138">
                  <c:v>-3.4350484540839887</c:v>
                </c:pt>
                <c:pt idx="139">
                  <c:v>-3.1028599519967504</c:v>
                </c:pt>
                <c:pt idx="140">
                  <c:v>-2.2972421433152479</c:v>
                </c:pt>
                <c:pt idx="141">
                  <c:v>-0.67268491555038112</c:v>
                </c:pt>
                <c:pt idx="142">
                  <c:v>-1.1449170872386394</c:v>
                </c:pt>
                <c:pt idx="143">
                  <c:v>-0.7162957278076143</c:v>
                </c:pt>
                <c:pt idx="144">
                  <c:v>-1.3168086754453801</c:v>
                </c:pt>
                <c:pt idx="145">
                  <c:v>-0.32252490928986743</c:v>
                </c:pt>
                <c:pt idx="146">
                  <c:v>0.44943168638367226</c:v>
                </c:pt>
                <c:pt idx="147">
                  <c:v>3.2846285276615816</c:v>
                </c:pt>
                <c:pt idx="148">
                  <c:v>3.6695360930751875</c:v>
                </c:pt>
                <c:pt idx="149">
                  <c:v>4.5704215009546134</c:v>
                </c:pt>
                <c:pt idx="150">
                  <c:v>7.9268839043039385</c:v>
                </c:pt>
                <c:pt idx="151">
                  <c:v>11.030201742867373</c:v>
                </c:pt>
                <c:pt idx="152">
                  <c:v>11.395237811064041</c:v>
                </c:pt>
                <c:pt idx="153">
                  <c:v>9.3553021196751462</c:v>
                </c:pt>
                <c:pt idx="154">
                  <c:v>11.780150533870115</c:v>
                </c:pt>
                <c:pt idx="155">
                  <c:v>14.349108190901539</c:v>
                </c:pt>
                <c:pt idx="156">
                  <c:v>15.367172510029658</c:v>
                </c:pt>
                <c:pt idx="157">
                  <c:v>13.792107239845141</c:v>
                </c:pt>
                <c:pt idx="158">
                  <c:v>13.927777617411884</c:v>
                </c:pt>
                <c:pt idx="159">
                  <c:v>12.392687031174244</c:v>
                </c:pt>
                <c:pt idx="160">
                  <c:v>10.273196168452081</c:v>
                </c:pt>
                <c:pt idx="161">
                  <c:v>11.140136513019305</c:v>
                </c:pt>
                <c:pt idx="162">
                  <c:v>9.785526497855269</c:v>
                </c:pt>
                <c:pt idx="163">
                  <c:v>7.4481238576497022</c:v>
                </c:pt>
                <c:pt idx="164">
                  <c:v>13.684943615567979</c:v>
                </c:pt>
                <c:pt idx="165">
                  <c:v>10.091152815013405</c:v>
                </c:pt>
                <c:pt idx="166">
                  <c:v>10.316838918467464</c:v>
                </c:pt>
                <c:pt idx="167">
                  <c:v>11.724794071255085</c:v>
                </c:pt>
                <c:pt idx="168">
                  <c:v>12.677653462352589</c:v>
                </c:pt>
                <c:pt idx="169">
                  <c:v>14.390169594800462</c:v>
                </c:pt>
                <c:pt idx="170">
                  <c:v>14.523158001418857</c:v>
                </c:pt>
                <c:pt idx="171">
                  <c:v>14.886057960716649</c:v>
                </c:pt>
                <c:pt idx="172">
                  <c:v>16.941224846444449</c:v>
                </c:pt>
                <c:pt idx="173">
                  <c:v>15.993125584451695</c:v>
                </c:pt>
                <c:pt idx="174">
                  <c:v>21.136346449547538</c:v>
                </c:pt>
                <c:pt idx="175">
                  <c:v>28.62038774233897</c:v>
                </c:pt>
                <c:pt idx="176">
                  <c:v>23.582771782668122</c:v>
                </c:pt>
                <c:pt idx="177">
                  <c:v>31.575102279368792</c:v>
                </c:pt>
                <c:pt idx="178">
                  <c:v>32.517920934964152</c:v>
                </c:pt>
                <c:pt idx="179">
                  <c:v>37.052370921477241</c:v>
                </c:pt>
                <c:pt idx="180">
                  <c:v>41.921055574192103</c:v>
                </c:pt>
                <c:pt idx="181">
                  <c:v>43.148526278409079</c:v>
                </c:pt>
                <c:pt idx="182">
                  <c:v>42.519911504424776</c:v>
                </c:pt>
                <c:pt idx="183">
                  <c:v>38.752429757907777</c:v>
                </c:pt>
                <c:pt idx="184">
                  <c:v>35.507548952816293</c:v>
                </c:pt>
                <c:pt idx="185">
                  <c:v>33.700838871336749</c:v>
                </c:pt>
                <c:pt idx="186">
                  <c:v>28.612452139170962</c:v>
                </c:pt>
                <c:pt idx="187">
                  <c:v>23.185389761941799</c:v>
                </c:pt>
                <c:pt idx="188">
                  <c:v>24.043392880974611</c:v>
                </c:pt>
                <c:pt idx="189">
                  <c:v>20.773644271700896</c:v>
                </c:pt>
                <c:pt idx="190">
                  <c:v>18.936337344235387</c:v>
                </c:pt>
                <c:pt idx="191">
                  <c:v>11.186961693639041</c:v>
                </c:pt>
                <c:pt idx="192">
                  <c:v>6.219665931295304</c:v>
                </c:pt>
                <c:pt idx="193">
                  <c:v>3.0264973564661846</c:v>
                </c:pt>
                <c:pt idx="194">
                  <c:v>2.6156879181607806</c:v>
                </c:pt>
                <c:pt idx="195">
                  <c:v>2.97694854814059</c:v>
                </c:pt>
                <c:pt idx="196">
                  <c:v>2.5170288679857267</c:v>
                </c:pt>
                <c:pt idx="197">
                  <c:v>1.7339721651836726</c:v>
                </c:pt>
                <c:pt idx="198">
                  <c:v>0.75397210626799716</c:v>
                </c:pt>
                <c:pt idx="199">
                  <c:v>0.26209008952113866</c:v>
                </c:pt>
                <c:pt idx="200">
                  <c:v>-0.74544280839814459</c:v>
                </c:pt>
                <c:pt idx="201">
                  <c:v>0.46893677015968915</c:v>
                </c:pt>
                <c:pt idx="202">
                  <c:v>2.4016451269119443</c:v>
                </c:pt>
                <c:pt idx="203">
                  <c:v>4.088235294117637</c:v>
                </c:pt>
                <c:pt idx="204">
                  <c:v>4.7917872031094655</c:v>
                </c:pt>
                <c:pt idx="205">
                  <c:v>7.1483393279056173</c:v>
                </c:pt>
                <c:pt idx="206">
                  <c:v>8.5652910565170224</c:v>
                </c:pt>
                <c:pt idx="207">
                  <c:v>8.8288037597006976</c:v>
                </c:pt>
                <c:pt idx="208">
                  <c:v>11.483579067265715</c:v>
                </c:pt>
                <c:pt idx="209">
                  <c:v>12.91128696376509</c:v>
                </c:pt>
                <c:pt idx="210">
                  <c:v>13.709211202466598</c:v>
                </c:pt>
                <c:pt idx="211">
                  <c:v>11.17584995984442</c:v>
                </c:pt>
                <c:pt idx="212">
                  <c:v>9.9509113151741388</c:v>
                </c:pt>
                <c:pt idx="213">
                  <c:v>10.149481391092131</c:v>
                </c:pt>
                <c:pt idx="214">
                  <c:v>8.4006390993975444</c:v>
                </c:pt>
                <c:pt idx="215">
                  <c:v>8.112461147216731</c:v>
                </c:pt>
                <c:pt idx="216">
                  <c:v>7.3799849937001838</c:v>
                </c:pt>
                <c:pt idx="217">
                  <c:v>7.6433657776092456</c:v>
                </c:pt>
                <c:pt idx="218">
                  <c:v>5.5973580804280498</c:v>
                </c:pt>
                <c:pt idx="219">
                  <c:v>4.389391593391756</c:v>
                </c:pt>
                <c:pt idx="220">
                  <c:v>5.4164124249691303</c:v>
                </c:pt>
                <c:pt idx="221">
                  <c:v>3.834804074567999</c:v>
                </c:pt>
                <c:pt idx="222">
                  <c:v>6.6728805660297486</c:v>
                </c:pt>
                <c:pt idx="223">
                  <c:v>11.470254957507088</c:v>
                </c:pt>
                <c:pt idx="224">
                  <c:v>12.854386434376019</c:v>
                </c:pt>
                <c:pt idx="225">
                  <c:v>13.081950868252701</c:v>
                </c:pt>
                <c:pt idx="226">
                  <c:v>11.492589787970587</c:v>
                </c:pt>
                <c:pt idx="227">
                  <c:v>13.999895454901857</c:v>
                </c:pt>
                <c:pt idx="228">
                  <c:v>14.959789057350047</c:v>
                </c:pt>
                <c:pt idx="229">
                  <c:v>16.921752064821693</c:v>
                </c:pt>
                <c:pt idx="230">
                  <c:v>18.519984693136983</c:v>
                </c:pt>
                <c:pt idx="231">
                  <c:v>23.691265121722218</c:v>
                </c:pt>
                <c:pt idx="232">
                  <c:v>22.687378849881547</c:v>
                </c:pt>
                <c:pt idx="233">
                  <c:v>27.513697413545767</c:v>
                </c:pt>
                <c:pt idx="234">
                  <c:v>25.646728625519643</c:v>
                </c:pt>
                <c:pt idx="235">
                  <c:v>24.228061704236438</c:v>
                </c:pt>
                <c:pt idx="236">
                  <c:v>19.137651316610516</c:v>
                </c:pt>
                <c:pt idx="237">
                  <c:v>19.36787450557793</c:v>
                </c:pt>
                <c:pt idx="238">
                  <c:v>21.610411032006873</c:v>
                </c:pt>
                <c:pt idx="239">
                  <c:v>20.558262165415254</c:v>
                </c:pt>
                <c:pt idx="240">
                  <c:v>19.416952418087764</c:v>
                </c:pt>
                <c:pt idx="241">
                  <c:v>17.56054011829038</c:v>
                </c:pt>
                <c:pt idx="242">
                  <c:v>15.755193836424786</c:v>
                </c:pt>
                <c:pt idx="243">
                  <c:v>13.47899270602988</c:v>
                </c:pt>
                <c:pt idx="244">
                  <c:v>12.026288648482563</c:v>
                </c:pt>
                <c:pt idx="245">
                  <c:v>9.9661401967297447</c:v>
                </c:pt>
                <c:pt idx="246">
                  <c:v>9.1711799043263866</c:v>
                </c:pt>
                <c:pt idx="247">
                  <c:v>8.2483506367309278</c:v>
                </c:pt>
                <c:pt idx="248">
                  <c:v>10.790342010160803</c:v>
                </c:pt>
                <c:pt idx="249">
                  <c:v>10.568646962873274</c:v>
                </c:pt>
                <c:pt idx="250">
                  <c:v>10.771025940220813</c:v>
                </c:pt>
                <c:pt idx="251">
                  <c:v>11.175346347307681</c:v>
                </c:pt>
                <c:pt idx="252">
                  <c:v>9.7312922556853199</c:v>
                </c:pt>
                <c:pt idx="253">
                  <c:v>8.3429840715357084</c:v>
                </c:pt>
                <c:pt idx="254">
                  <c:v>8.5756331214111867</c:v>
                </c:pt>
                <c:pt idx="255">
                  <c:v>9.2410008822189305</c:v>
                </c:pt>
                <c:pt idx="256">
                  <c:v>10.635338824520346</c:v>
                </c:pt>
                <c:pt idx="257">
                  <c:v>10.952283512136173</c:v>
                </c:pt>
                <c:pt idx="258">
                  <c:v>11.753691728597616</c:v>
                </c:pt>
                <c:pt idx="259">
                  <c:v>10.264672254297036</c:v>
                </c:pt>
                <c:pt idx="260">
                  <c:v>9.4633436075865607</c:v>
                </c:pt>
                <c:pt idx="261">
                  <c:v>8.3643381363716518</c:v>
                </c:pt>
                <c:pt idx="262">
                  <c:v>6.8245865182904319</c:v>
                </c:pt>
                <c:pt idx="263">
                  <c:v>6.8524315355536158</c:v>
                </c:pt>
                <c:pt idx="264">
                  <c:v>6.854482281793417</c:v>
                </c:pt>
                <c:pt idx="265">
                  <c:v>8.1517501204713803</c:v>
                </c:pt>
                <c:pt idx="266">
                  <c:v>7.3933649289099623</c:v>
                </c:pt>
                <c:pt idx="267">
                  <c:v>7.3632644367728206</c:v>
                </c:pt>
                <c:pt idx="268">
                  <c:v>6.2702501726244142</c:v>
                </c:pt>
                <c:pt idx="269">
                  <c:v>6.3749813378766396</c:v>
                </c:pt>
                <c:pt idx="270">
                  <c:v>5.7190727881991199</c:v>
                </c:pt>
                <c:pt idx="271">
                  <c:v>5.5582216433003095</c:v>
                </c:pt>
                <c:pt idx="272">
                  <c:v>6.016843014467721</c:v>
                </c:pt>
                <c:pt idx="273">
                  <c:v>6.6184906758908868</c:v>
                </c:pt>
                <c:pt idx="274">
                  <c:v>6.9145125538352614</c:v>
                </c:pt>
                <c:pt idx="275">
                  <c:v>7.1477740246850274</c:v>
                </c:pt>
                <c:pt idx="276">
                  <c:v>7.5204966705707976</c:v>
                </c:pt>
                <c:pt idx="277">
                  <c:v>6.7296397410866904</c:v>
                </c:pt>
                <c:pt idx="278">
                  <c:v>10.473393768920491</c:v>
                </c:pt>
                <c:pt idx="279">
                  <c:v>11.554993469887108</c:v>
                </c:pt>
                <c:pt idx="280">
                  <c:v>12.669415635803238</c:v>
                </c:pt>
                <c:pt idx="281">
                  <c:v>13.281211300629092</c:v>
                </c:pt>
                <c:pt idx="282">
                  <c:v>13.533208071236015</c:v>
                </c:pt>
                <c:pt idx="283">
                  <c:v>14.796473396223364</c:v>
                </c:pt>
                <c:pt idx="284">
                  <c:v>13.954587301716614</c:v>
                </c:pt>
                <c:pt idx="285">
                  <c:v>13.215926247149156</c:v>
                </c:pt>
                <c:pt idx="286">
                  <c:v>15.007134241996646</c:v>
                </c:pt>
                <c:pt idx="287">
                  <c:v>15.298362517181619</c:v>
                </c:pt>
                <c:pt idx="288">
                  <c:v>14.812416682536655</c:v>
                </c:pt>
                <c:pt idx="289">
                  <c:v>15.362136231840061</c:v>
                </c:pt>
                <c:pt idx="290">
                  <c:v>12.022131294426863</c:v>
                </c:pt>
                <c:pt idx="291">
                  <c:v>12.909297035351997</c:v>
                </c:pt>
                <c:pt idx="292">
                  <c:v>13.21587531607198</c:v>
                </c:pt>
                <c:pt idx="293">
                  <c:v>11.51348633147007</c:v>
                </c:pt>
                <c:pt idx="294">
                  <c:v>10.45000575638959</c:v>
                </c:pt>
                <c:pt idx="295">
                  <c:v>10.342706005487813</c:v>
                </c:pt>
                <c:pt idx="296">
                  <c:v>11.94975298314851</c:v>
                </c:pt>
                <c:pt idx="297">
                  <c:v>11.740589157404191</c:v>
                </c:pt>
                <c:pt idx="298">
                  <c:v>10.174789224758385</c:v>
                </c:pt>
                <c:pt idx="299">
                  <c:v>9.4244636944986304</c:v>
                </c:pt>
                <c:pt idx="300">
                  <c:v>9.3670382165605091</c:v>
                </c:pt>
                <c:pt idx="301">
                  <c:v>8.6390104286607325</c:v>
                </c:pt>
                <c:pt idx="302">
                  <c:v>9.8254337494751098</c:v>
                </c:pt>
                <c:pt idx="303">
                  <c:v>8.5740161045813501</c:v>
                </c:pt>
                <c:pt idx="304">
                  <c:v>5.2681072820955022</c:v>
                </c:pt>
                <c:pt idx="305">
                  <c:v>5.6571096195698445</c:v>
                </c:pt>
                <c:pt idx="306">
                  <c:v>5.3537808063896186</c:v>
                </c:pt>
                <c:pt idx="307">
                  <c:v>4.689512846970767</c:v>
                </c:pt>
                <c:pt idx="308">
                  <c:v>3.9589227438483254</c:v>
                </c:pt>
                <c:pt idx="309">
                  <c:v>4.6866370855630279</c:v>
                </c:pt>
                <c:pt idx="310">
                  <c:v>4.8122985802630636</c:v>
                </c:pt>
                <c:pt idx="311">
                  <c:v>6.6238772211333785</c:v>
                </c:pt>
                <c:pt idx="312">
                  <c:v>6.8928281100231859</c:v>
                </c:pt>
                <c:pt idx="313">
                  <c:v>5.4810283741634658</c:v>
                </c:pt>
                <c:pt idx="314">
                  <c:v>5.0094070522546774</c:v>
                </c:pt>
                <c:pt idx="315">
                  <c:v>4.6722758153816324</c:v>
                </c:pt>
                <c:pt idx="316">
                  <c:v>6.0801756867416179</c:v>
                </c:pt>
                <c:pt idx="317">
                  <c:v>7.5661699666598636</c:v>
                </c:pt>
                <c:pt idx="318">
                  <c:v>8.881564708719548</c:v>
                </c:pt>
                <c:pt idx="319">
                  <c:v>9.0182802150037276</c:v>
                </c:pt>
                <c:pt idx="320">
                  <c:v>9.1349166369746104</c:v>
                </c:pt>
                <c:pt idx="321">
                  <c:v>10.01236993378447</c:v>
                </c:pt>
                <c:pt idx="322">
                  <c:v>10.279042435106733</c:v>
                </c:pt>
                <c:pt idx="323">
                  <c:v>12.588018392234401</c:v>
                </c:pt>
                <c:pt idx="324">
                  <c:v>11.653802497162324</c:v>
                </c:pt>
                <c:pt idx="325">
                  <c:v>13.096776045703784</c:v>
                </c:pt>
                <c:pt idx="326">
                  <c:v>13.702145367116692</c:v>
                </c:pt>
                <c:pt idx="327">
                  <c:v>13.09607677826925</c:v>
                </c:pt>
                <c:pt idx="328">
                  <c:v>14.700257899261393</c:v>
                </c:pt>
                <c:pt idx="329">
                  <c:v>14.348558646110664</c:v>
                </c:pt>
                <c:pt idx="330">
                  <c:v>13.554066333484771</c:v>
                </c:pt>
                <c:pt idx="331">
                  <c:v>13.975415129410319</c:v>
                </c:pt>
                <c:pt idx="332">
                  <c:v>14.971404768873974</c:v>
                </c:pt>
                <c:pt idx="333">
                  <c:v>15.627687016337056</c:v>
                </c:pt>
                <c:pt idx="334">
                  <c:v>16.509855425058962</c:v>
                </c:pt>
                <c:pt idx="335">
                  <c:v>16.798524247326661</c:v>
                </c:pt>
                <c:pt idx="336">
                  <c:v>17.86981406365955</c:v>
                </c:pt>
                <c:pt idx="337">
                  <c:v>18.899860388374144</c:v>
                </c:pt>
                <c:pt idx="338">
                  <c:v>21.135351645893905</c:v>
                </c:pt>
                <c:pt idx="339">
                  <c:v>19.764823617713279</c:v>
                </c:pt>
                <c:pt idx="340">
                  <c:v>20.356490970458974</c:v>
                </c:pt>
                <c:pt idx="341">
                  <c:v>19.497010324313191</c:v>
                </c:pt>
                <c:pt idx="342">
                  <c:v>21.577826013023515</c:v>
                </c:pt>
                <c:pt idx="343">
                  <c:v>21.298358329555978</c:v>
                </c:pt>
                <c:pt idx="344">
                  <c:v>20.7932474577599</c:v>
                </c:pt>
                <c:pt idx="345">
                  <c:v>20.307368160128902</c:v>
                </c:pt>
                <c:pt idx="346">
                  <c:v>19.522865762107354</c:v>
                </c:pt>
                <c:pt idx="347">
                  <c:v>16.722831732840106</c:v>
                </c:pt>
                <c:pt idx="348">
                  <c:v>15.955841131571002</c:v>
                </c:pt>
                <c:pt idx="349">
                  <c:v>14.245334175907232</c:v>
                </c:pt>
                <c:pt idx="350">
                  <c:v>12.123183054147502</c:v>
                </c:pt>
                <c:pt idx="351">
                  <c:v>13.122274186465898</c:v>
                </c:pt>
                <c:pt idx="352">
                  <c:v>11.018385156316191</c:v>
                </c:pt>
                <c:pt idx="353">
                  <c:v>11.014598878045302</c:v>
                </c:pt>
                <c:pt idx="354">
                  <c:v>7.3112838866263408</c:v>
                </c:pt>
                <c:pt idx="355">
                  <c:v>6.49574315981023</c:v>
                </c:pt>
                <c:pt idx="356">
                  <c:v>4.7361573287829417</c:v>
                </c:pt>
                <c:pt idx="357">
                  <c:v>4.3766988137030394</c:v>
                </c:pt>
                <c:pt idx="358">
                  <c:v>4.5107027729033078</c:v>
                </c:pt>
                <c:pt idx="359">
                  <c:v>6.7969841028646671</c:v>
                </c:pt>
                <c:pt idx="360">
                  <c:v>7.234928781286043</c:v>
                </c:pt>
                <c:pt idx="361">
                  <c:v>6.8809191003341263</c:v>
                </c:pt>
                <c:pt idx="362">
                  <c:v>6.7143707218856097</c:v>
                </c:pt>
                <c:pt idx="363">
                  <c:v>8.1995756436009195</c:v>
                </c:pt>
                <c:pt idx="364">
                  <c:v>6.8886175449307308</c:v>
                </c:pt>
                <c:pt idx="365">
                  <c:v>7.2367074307982726</c:v>
                </c:pt>
                <c:pt idx="366">
                  <c:v>8.248774260818891</c:v>
                </c:pt>
                <c:pt idx="367">
                  <c:v>8.8411192139871133</c:v>
                </c:pt>
                <c:pt idx="368">
                  <c:v>9.5412609711923899</c:v>
                </c:pt>
                <c:pt idx="369">
                  <c:v>8.9481755925717934</c:v>
                </c:pt>
                <c:pt idx="370">
                  <c:v>9.2914626388745027</c:v>
                </c:pt>
                <c:pt idx="371">
                  <c:v>10.950611303266712</c:v>
                </c:pt>
                <c:pt idx="372">
                  <c:v>8.7215270648947083</c:v>
                </c:pt>
                <c:pt idx="373">
                  <c:v>9.351101662021776</c:v>
                </c:pt>
                <c:pt idx="374">
                  <c:v>8.9845832281233218</c:v>
                </c:pt>
                <c:pt idx="375">
                  <c:v>7.8331591779867704</c:v>
                </c:pt>
                <c:pt idx="376">
                  <c:v>8.9157263059441725</c:v>
                </c:pt>
                <c:pt idx="377">
                  <c:v>10.300335119695703</c:v>
                </c:pt>
                <c:pt idx="378">
                  <c:v>9.9213473994355326</c:v>
                </c:pt>
                <c:pt idx="379">
                  <c:v>8.8655191264490174</c:v>
                </c:pt>
                <c:pt idx="380">
                  <c:v>9.182891199361265</c:v>
                </c:pt>
                <c:pt idx="381">
                  <c:v>9.1449477351916322</c:v>
                </c:pt>
                <c:pt idx="382">
                  <c:v>7.8274581995255721</c:v>
                </c:pt>
                <c:pt idx="383">
                  <c:v>8.0466789205957632</c:v>
                </c:pt>
                <c:pt idx="384">
                  <c:v>7.9657535120513545</c:v>
                </c:pt>
                <c:pt idx="385">
                  <c:v>9.1331195098474982</c:v>
                </c:pt>
                <c:pt idx="386">
                  <c:v>9.7849486586240921</c:v>
                </c:pt>
                <c:pt idx="387">
                  <c:v>11.104722713016301</c:v>
                </c:pt>
                <c:pt idx="388">
                  <c:v>11.71000793187762</c:v>
                </c:pt>
                <c:pt idx="389">
                  <c:v>9.0891026914768691</c:v>
                </c:pt>
                <c:pt idx="390">
                  <c:v>10.476583214399614</c:v>
                </c:pt>
                <c:pt idx="391">
                  <c:v>11.267193067729341</c:v>
                </c:pt>
                <c:pt idx="392">
                  <c:v>11.543041300493107</c:v>
                </c:pt>
                <c:pt idx="393">
                  <c:v>11.777963645186219</c:v>
                </c:pt>
                <c:pt idx="394">
                  <c:v>12.573985852461389</c:v>
                </c:pt>
                <c:pt idx="395">
                  <c:v>13.011914047045781</c:v>
                </c:pt>
                <c:pt idx="396">
                  <c:v>14.670688758627204</c:v>
                </c:pt>
                <c:pt idx="397">
                  <c:v>10.708509142053435</c:v>
                </c:pt>
                <c:pt idx="398">
                  <c:v>11.529995222337197</c:v>
                </c:pt>
                <c:pt idx="399">
                  <c:v>9.7075890780537577</c:v>
                </c:pt>
                <c:pt idx="400">
                  <c:v>10.024499376512864</c:v>
                </c:pt>
                <c:pt idx="401">
                  <c:v>11.283205339882851</c:v>
                </c:pt>
                <c:pt idx="402">
                  <c:v>10.761527604427922</c:v>
                </c:pt>
                <c:pt idx="403">
                  <c:v>9.9066729154733135</c:v>
                </c:pt>
                <c:pt idx="404">
                  <c:v>8.6370044615143637</c:v>
                </c:pt>
                <c:pt idx="405">
                  <c:v>8.3835037413606095</c:v>
                </c:pt>
                <c:pt idx="406">
                  <c:v>8.559608372269345</c:v>
                </c:pt>
                <c:pt idx="407">
                  <c:v>10.874115120038596</c:v>
                </c:pt>
                <c:pt idx="408">
                  <c:v>7.3722234675447362</c:v>
                </c:pt>
                <c:pt idx="409">
                  <c:v>9.0070561581256925</c:v>
                </c:pt>
                <c:pt idx="410">
                  <c:v>10.297812398162431</c:v>
                </c:pt>
                <c:pt idx="411">
                  <c:v>9.8691166766924798</c:v>
                </c:pt>
                <c:pt idx="412">
                  <c:v>10.035174177513584</c:v>
                </c:pt>
                <c:pt idx="413">
                  <c:v>9.6742769042313945</c:v>
                </c:pt>
                <c:pt idx="414">
                  <c:v>10.314649872702519</c:v>
                </c:pt>
                <c:pt idx="415">
                  <c:v>9.5664762706956896</c:v>
                </c:pt>
                <c:pt idx="416">
                  <c:v>9.6291054739652928</c:v>
                </c:pt>
                <c:pt idx="417">
                  <c:v>10.982518827702137</c:v>
                </c:pt>
                <c:pt idx="418">
                  <c:v>12.587953119061556</c:v>
                </c:pt>
                <c:pt idx="419">
                  <c:v>10.538340099233201</c:v>
                </c:pt>
                <c:pt idx="420">
                  <c:v>9.093614121305805</c:v>
                </c:pt>
                <c:pt idx="421">
                  <c:v>9.4188031282702589</c:v>
                </c:pt>
                <c:pt idx="422">
                  <c:v>5.9212470097119052</c:v>
                </c:pt>
                <c:pt idx="423">
                  <c:v>9.3760024698445132</c:v>
                </c:pt>
                <c:pt idx="424">
                  <c:v>7.4336802206377728</c:v>
                </c:pt>
                <c:pt idx="425">
                  <c:v>7.0533635989437515</c:v>
                </c:pt>
                <c:pt idx="426">
                  <c:v>7.091475813611603</c:v>
                </c:pt>
                <c:pt idx="427">
                  <c:v>8.1635251553138222</c:v>
                </c:pt>
                <c:pt idx="428">
                  <c:v>7.1470500120566882</c:v>
                </c:pt>
                <c:pt idx="429">
                  <c:v>5.7256892670927817</c:v>
                </c:pt>
                <c:pt idx="430">
                  <c:v>6.2529793741774586</c:v>
                </c:pt>
                <c:pt idx="431">
                  <c:v>8.2582677550920636</c:v>
                </c:pt>
                <c:pt idx="432">
                  <c:v>11.829671731613534</c:v>
                </c:pt>
                <c:pt idx="433">
                  <c:v>11.939447330405706</c:v>
                </c:pt>
                <c:pt idx="434">
                  <c:v>12.593832317683562</c:v>
                </c:pt>
                <c:pt idx="435">
                  <c:v>10.116125731574478</c:v>
                </c:pt>
                <c:pt idx="436">
                  <c:v>12.651169086048796</c:v>
                </c:pt>
                <c:pt idx="437">
                  <c:v>15.055032772325095</c:v>
                </c:pt>
                <c:pt idx="438">
                  <c:v>14.688584360910962</c:v>
                </c:pt>
                <c:pt idx="439">
                  <c:v>16.307261763301373</c:v>
                </c:pt>
                <c:pt idx="440">
                  <c:v>17.996653815377893</c:v>
                </c:pt>
                <c:pt idx="441">
                  <c:v>19.724582123439504</c:v>
                </c:pt>
                <c:pt idx="442">
                  <c:v>19.875023076295605</c:v>
                </c:pt>
                <c:pt idx="443">
                  <c:v>21.234896900319058</c:v>
                </c:pt>
                <c:pt idx="444">
                  <c:v>20.039967821183335</c:v>
                </c:pt>
                <c:pt idx="445">
                  <c:v>21.64518469473926</c:v>
                </c:pt>
                <c:pt idx="446">
                  <c:v>23.985870920308152</c:v>
                </c:pt>
                <c:pt idx="447">
                  <c:v>26.652955453911886</c:v>
                </c:pt>
                <c:pt idx="448">
                  <c:v>25.359397809670845</c:v>
                </c:pt>
                <c:pt idx="449">
                  <c:v>24.550606812718634</c:v>
                </c:pt>
                <c:pt idx="450">
                  <c:v>26.33876001228095</c:v>
                </c:pt>
                <c:pt idx="451">
                  <c:v>25.870991643368946</c:v>
                </c:pt>
                <c:pt idx="452">
                  <c:v>26.199833549103026</c:v>
                </c:pt>
                <c:pt idx="453">
                  <c:v>25.530933114244881</c:v>
                </c:pt>
                <c:pt idx="454">
                  <c:v>28.648736732965261</c:v>
                </c:pt>
                <c:pt idx="455">
                  <c:v>24.168630572258245</c:v>
                </c:pt>
                <c:pt idx="456">
                  <c:v>22.352997080095815</c:v>
                </c:pt>
                <c:pt idx="457">
                  <c:v>21.719596378356187</c:v>
                </c:pt>
                <c:pt idx="458">
                  <c:v>22.225838887241679</c:v>
                </c:pt>
                <c:pt idx="459">
                  <c:v>19.842229843510584</c:v>
                </c:pt>
                <c:pt idx="460">
                  <c:v>22.338246945764961</c:v>
                </c:pt>
                <c:pt idx="461">
                  <c:v>23.604727975107977</c:v>
                </c:pt>
                <c:pt idx="462">
                  <c:v>20.530267840938098</c:v>
                </c:pt>
                <c:pt idx="463">
                  <c:v>18.127200814405619</c:v>
                </c:pt>
                <c:pt idx="464">
                  <c:v>21.063614769764349</c:v>
                </c:pt>
                <c:pt idx="465">
                  <c:v>19.284309682200963</c:v>
                </c:pt>
                <c:pt idx="466">
                  <c:v>17.233306004729833</c:v>
                </c:pt>
                <c:pt idx="467">
                  <c:v>22.033259592837283</c:v>
                </c:pt>
                <c:pt idx="468">
                  <c:v>20.509486241701968</c:v>
                </c:pt>
                <c:pt idx="469">
                  <c:v>21.160759112360683</c:v>
                </c:pt>
                <c:pt idx="470">
                  <c:v>22.834515908737352</c:v>
                </c:pt>
                <c:pt idx="471">
                  <c:v>22.696980851768455</c:v>
                </c:pt>
                <c:pt idx="472">
                  <c:v>23.333468258434674</c:v>
                </c:pt>
                <c:pt idx="473">
                  <c:v>23.413676183657483</c:v>
                </c:pt>
                <c:pt idx="474">
                  <c:v>21.896988675951533</c:v>
                </c:pt>
                <c:pt idx="475">
                  <c:v>24.898505419251936</c:v>
                </c:pt>
                <c:pt idx="476">
                  <c:v>20.46166125926645</c:v>
                </c:pt>
                <c:pt idx="477">
                  <c:v>22.975657785950876</c:v>
                </c:pt>
                <c:pt idx="478">
                  <c:v>21.981563099602972</c:v>
                </c:pt>
                <c:pt idx="479">
                  <c:v>21.332215766919703</c:v>
                </c:pt>
                <c:pt idx="480">
                  <c:v>22.546173849265429</c:v>
                </c:pt>
                <c:pt idx="481">
                  <c:v>21.684125616035722</c:v>
                </c:pt>
                <c:pt idx="482">
                  <c:v>18.070079219333767</c:v>
                </c:pt>
                <c:pt idx="483">
                  <c:v>19.888252777550754</c:v>
                </c:pt>
                <c:pt idx="484">
                  <c:v>19.668246947249401</c:v>
                </c:pt>
                <c:pt idx="485">
                  <c:v>16.55684588403501</c:v>
                </c:pt>
                <c:pt idx="486">
                  <c:v>20.319795317596913</c:v>
                </c:pt>
                <c:pt idx="487">
                  <c:v>16.587247397365079</c:v>
                </c:pt>
                <c:pt idx="488">
                  <c:v>26.313591257379709</c:v>
                </c:pt>
                <c:pt idx="489">
                  <c:v>26.884928618359073</c:v>
                </c:pt>
                <c:pt idx="490">
                  <c:v>33.565903998411464</c:v>
                </c:pt>
                <c:pt idx="491">
                  <c:v>30.890442811604267</c:v>
                </c:pt>
                <c:pt idx="492">
                  <c:v>29.861599791066663</c:v>
                </c:pt>
                <c:pt idx="493">
                  <c:v>31.082066477360961</c:v>
                </c:pt>
                <c:pt idx="494">
                  <c:v>30.586894213960992</c:v>
                </c:pt>
                <c:pt idx="495">
                  <c:v>29.313091304394632</c:v>
                </c:pt>
                <c:pt idx="496">
                  <c:v>27.826593154601809</c:v>
                </c:pt>
                <c:pt idx="497">
                  <c:v>27.254283177749915</c:v>
                </c:pt>
                <c:pt idx="498">
                  <c:v>26.690755896002738</c:v>
                </c:pt>
                <c:pt idx="499">
                  <c:v>29.808614170436478</c:v>
                </c:pt>
                <c:pt idx="500">
                  <c:v>23.266034031684789</c:v>
                </c:pt>
                <c:pt idx="501">
                  <c:v>26.295114974595045</c:v>
                </c:pt>
                <c:pt idx="502">
                  <c:v>21.013554875382589</c:v>
                </c:pt>
                <c:pt idx="503">
                  <c:v>26.619926847639718</c:v>
                </c:pt>
                <c:pt idx="504">
                  <c:v>29.117322758217099</c:v>
                </c:pt>
                <c:pt idx="505">
                  <c:v>27.139628873749743</c:v>
                </c:pt>
                <c:pt idx="506">
                  <c:v>31.039309906519684</c:v>
                </c:pt>
                <c:pt idx="507">
                  <c:v>30.93384161440278</c:v>
                </c:pt>
                <c:pt idx="508">
                  <c:v>34.449189200412491</c:v>
                </c:pt>
                <c:pt idx="509">
                  <c:v>38.230233698362049</c:v>
                </c:pt>
                <c:pt idx="510">
                  <c:v>37.677227947160397</c:v>
                </c:pt>
                <c:pt idx="511">
                  <c:v>38.530645191975822</c:v>
                </c:pt>
                <c:pt idx="512">
                  <c:v>37.015160173451214</c:v>
                </c:pt>
                <c:pt idx="513">
                  <c:v>35.469224065432584</c:v>
                </c:pt>
                <c:pt idx="514">
                  <c:v>33.010728988261718</c:v>
                </c:pt>
                <c:pt idx="515">
                  <c:v>32.647867764513563</c:v>
                </c:pt>
                <c:pt idx="516">
                  <c:v>33.79835620409375</c:v>
                </c:pt>
                <c:pt idx="517">
                  <c:v>36.980359164760479</c:v>
                </c:pt>
                <c:pt idx="518">
                  <c:v>36.982677426363523</c:v>
                </c:pt>
                <c:pt idx="519">
                  <c:v>39.833352933884683</c:v>
                </c:pt>
                <c:pt idx="520">
                  <c:v>38.075358176809004</c:v>
                </c:pt>
                <c:pt idx="521">
                  <c:v>35.961203293897114</c:v>
                </c:pt>
                <c:pt idx="522">
                  <c:v>35.167865916771632</c:v>
                </c:pt>
                <c:pt idx="523">
                  <c:v>33.522396756558436</c:v>
                </c:pt>
                <c:pt idx="524">
                  <c:v>34.011978222128</c:v>
                </c:pt>
                <c:pt idx="525">
                  <c:v>31.683472155161361</c:v>
                </c:pt>
                <c:pt idx="526">
                  <c:v>35.127837236899225</c:v>
                </c:pt>
                <c:pt idx="527">
                  <c:v>33.288307744260301</c:v>
                </c:pt>
                <c:pt idx="528">
                  <c:v>31.934813530917584</c:v>
                </c:pt>
                <c:pt idx="529">
                  <c:v>31.705452351147191</c:v>
                </c:pt>
                <c:pt idx="530">
                  <c:v>32.279030806936994</c:v>
                </c:pt>
                <c:pt idx="531">
                  <c:v>27.479649663949999</c:v>
                </c:pt>
                <c:pt idx="532">
                  <c:v>28.696769979502456</c:v>
                </c:pt>
                <c:pt idx="533">
                  <c:v>34.683215851439627</c:v>
                </c:pt>
                <c:pt idx="534">
                  <c:v>34.182417232033721</c:v>
                </c:pt>
                <c:pt idx="535">
                  <c:v>34.776533234592712</c:v>
                </c:pt>
                <c:pt idx="536">
                  <c:v>34.958646488530533</c:v>
                </c:pt>
                <c:pt idx="537">
                  <c:v>36.332651670075002</c:v>
                </c:pt>
                <c:pt idx="538">
                  <c:v>36.334181917845676</c:v>
                </c:pt>
                <c:pt idx="539">
                  <c:v>33.083249170393891</c:v>
                </c:pt>
                <c:pt idx="540">
                  <c:v>34.620098039215684</c:v>
                </c:pt>
                <c:pt idx="541">
                  <c:v>34.189066747206276</c:v>
                </c:pt>
                <c:pt idx="542">
                  <c:v>34.330108472588684</c:v>
                </c:pt>
                <c:pt idx="543">
                  <c:v>39.762258543833575</c:v>
                </c:pt>
                <c:pt idx="544">
                  <c:v>39.831981460023179</c:v>
                </c:pt>
                <c:pt idx="545">
                  <c:v>33.643835616438352</c:v>
                </c:pt>
                <c:pt idx="546">
                  <c:v>32.838283828382828</c:v>
                </c:pt>
                <c:pt idx="547">
                  <c:v>32.134096484055604</c:v>
                </c:pt>
                <c:pt idx="548">
                  <c:v>30.629408572978846</c:v>
                </c:pt>
                <c:pt idx="549">
                  <c:v>31.704129639309976</c:v>
                </c:pt>
                <c:pt idx="550">
                  <c:v>31.383632342098799</c:v>
                </c:pt>
                <c:pt idx="551">
                  <c:v>32.78404163052906</c:v>
                </c:pt>
                <c:pt idx="552">
                  <c:v>32.089212562585345</c:v>
                </c:pt>
                <c:pt idx="553">
                  <c:v>32.207967589466577</c:v>
                </c:pt>
                <c:pt idx="554">
                  <c:v>34.722828459188129</c:v>
                </c:pt>
                <c:pt idx="555">
                  <c:v>29.64065490112695</c:v>
                </c:pt>
                <c:pt idx="556">
                  <c:v>28.4234514191009</c:v>
                </c:pt>
                <c:pt idx="557">
                  <c:v>28.167281672816724</c:v>
                </c:pt>
                <c:pt idx="558">
                  <c:v>31.01449275362318</c:v>
                </c:pt>
                <c:pt idx="559">
                  <c:v>41.666666666666671</c:v>
                </c:pt>
                <c:pt idx="560">
                  <c:v>58.81619937694704</c:v>
                </c:pt>
                <c:pt idx="561">
                  <c:v>62.75054574320302</c:v>
                </c:pt>
                <c:pt idx="562">
                  <c:v>74.579124579124596</c:v>
                </c:pt>
                <c:pt idx="563">
                  <c:v>61.903984323971258</c:v>
                </c:pt>
              </c:numCache>
            </c:numRef>
          </c:y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-1242884048"/>
        <c:axId val="-1242879152"/>
      </c:scatterChart>
      <c:valAx>
        <c:axId val="-1242884048"/>
        <c:scaling>
          <c:orientation val="minMax"/>
          <c:max val="100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Inflación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242879152"/>
        <c:crosses val="autoZero"/>
        <c:crossBetween val="midCat"/>
      </c:valAx>
      <c:valAx>
        <c:axId val="-12428791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Oferta monetaria</a:t>
                </a:r>
              </a:p>
              <a:p>
                <a:pPr>
                  <a:defRPr/>
                </a:pPr>
                <a:endParaRPr lang="en-US"/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0.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-1242884048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20">
  <a:schemeClr val="dk1"/>
  <cs:variation>
    <a:tint val="88500"/>
  </cs:variation>
  <cs:variation>
    <a:tint val="55000"/>
  </cs:variation>
  <cs:variation>
    <a:tint val="75000"/>
  </cs:variation>
  <cs:variation>
    <a:tint val="98500"/>
  </cs:variation>
  <cs:variation>
    <a:tint val="30000"/>
  </cs:variation>
  <cs:variation>
    <a:tint val="60000"/>
  </cs:variation>
  <cs:variation>
    <a:tint val="8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717051</xdr:colOff>
      <xdr:row>2</xdr:row>
      <xdr:rowOff>288960</xdr:rowOff>
    </xdr:from>
    <xdr:to>
      <xdr:col>13</xdr:col>
      <xdr:colOff>10702</xdr:colOff>
      <xdr:row>18</xdr:row>
      <xdr:rowOff>96321</xdr:rowOff>
    </xdr:to>
    <xdr:graphicFrame macro="">
      <xdr:nvGraphicFramePr>
        <xdr:cNvPr id="43" name="Gráfico 42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ATA/C2/BRB/Sector%20Data/Fiscal/current%20data%20files/BRB_Fiscal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swn05d/WHD/DATA/COUNTRY/Ghana/q-drive/GHA/External/GHABOP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A:/DATA/LCA/REAL/CONTENT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swn05d/WHD/TEMP/My%20Documents/Moz/E-Final/BOP9703_stress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SMARTIN/Local%20Settings/Temporary%20Internet%20Files/OLK189/wrs278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Central%20America/Panam&#225;/Data%20base/Short%20term/Archive/2008/Panama%20Data%20Bank%20Sep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WSAMUEL/My%20Local%20Documents/Barbados/WEO_Assumptions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GWN03P/WHD/Documents%20and%20Settings/SEBLE/My%20Local%20Documents/Barbados_Mission/Barbados_AssumptionsWEO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/HIPC/2007%20DSA%20_%202nd%20Review/Haiti%20-%20Low-Income-Country-External-DSA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FPSGWN03P/WHD/mydocs/WEOTemplate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Davidpjmp/Desktop/A:/DATA/S2/NIC/WEO/2002/December/WEO%20December%20200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ackfile"/>
      <sheetName val="Reserve-Tour"/>
      <sheetName val="Raw BOP Data (2)"/>
      <sheetName val="C"/>
      <sheetName val="Data"/>
      <sheetName val="SHARE"/>
      <sheetName val="CG"/>
      <sheetName val="PE"/>
      <sheetName val="NIS"/>
      <sheetName val="PS"/>
      <sheetName val="FIN"/>
      <sheetName val="OUT"/>
      <sheetName val="ADebt"/>
      <sheetName val="QDebt"/>
      <sheetName val="Growth Data"/>
      <sheetName val="CA input"/>
      <sheetName val="CapA input"/>
      <sheetName val="CBB's BOP"/>
      <sheetName val="Projections"/>
      <sheetName val="Old BOP backup"/>
      <sheetName val="Raw Debt Data"/>
      <sheetName val="Exog Assumption-Originaol"/>
      <sheetName val="BOP-Adjustment"/>
      <sheetName val="ControlSheet"/>
      <sheetName val="QDATA"/>
      <sheetName val="FImp"/>
      <sheetName val="Check"/>
      <sheetName val="FDSA"/>
      <sheetName val="XDSA"/>
      <sheetName val="Micro"/>
      <sheetName val="SEI"/>
      <sheetName val="WEO4"/>
      <sheetName val="WEO7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TOC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a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heet1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Q"/>
      <sheetName val="QC"/>
      <sheetName val="Sheet2"/>
      <sheetName val="Sheet3"/>
    </sheetNames>
    <sheetDataSet>
      <sheetData sheetId="0" refreshError="1"/>
      <sheetData sheetId="1" refreshError="1"/>
      <sheetData sheetId="2" refreshError="1"/>
      <sheetData sheetId="3" refreshError="1">
        <row r="51">
          <cell r="F51">
            <v>5.3608336101258409</v>
          </cell>
          <cell r="G51">
            <v>-0.81682463611383993</v>
          </cell>
          <cell r="H51">
            <v>4.6146778524667118</v>
          </cell>
          <cell r="I51">
            <v>-1.5656649074290381</v>
          </cell>
          <cell r="J51">
            <v>-4.0836366667023825</v>
          </cell>
          <cell r="K51">
            <v>-1.0154667775466133</v>
          </cell>
          <cell r="L51">
            <v>-0.7058805577896391</v>
          </cell>
          <cell r="M51">
            <v>-12.450240574511408</v>
          </cell>
          <cell r="N51">
            <v>-1.6943633009305556</v>
          </cell>
          <cell r="O51">
            <v>-0.1321595156847846</v>
          </cell>
          <cell r="P51">
            <v>-0.15438839007728017</v>
          </cell>
          <cell r="Q51">
            <v>0.39999759843468802</v>
          </cell>
          <cell r="R51">
            <v>-0.20000457417072032</v>
          </cell>
          <cell r="S51">
            <v>3.3000032167462479</v>
          </cell>
          <cell r="T51">
            <v>4.3000000000001846</v>
          </cell>
          <cell r="U51">
            <v>4.7999999999997112</v>
          </cell>
          <cell r="V51">
            <v>5.1021668211466409</v>
          </cell>
          <cell r="W51">
            <v>4.0651601679103342</v>
          </cell>
          <cell r="X51">
            <v>6.9999999999997886</v>
          </cell>
          <cell r="Y51">
            <v>4.2000000000000277</v>
          </cell>
          <cell r="Z51">
            <v>3.0000000000001785</v>
          </cell>
          <cell r="AA51">
            <v>0.99999999999989264</v>
          </cell>
          <cell r="AB51">
            <v>2.3000000000001188</v>
          </cell>
          <cell r="AC51">
            <v>3.6999999999998736</v>
          </cell>
          <cell r="AD51">
            <v>5.0000000000001963</v>
          </cell>
          <cell r="AE51">
            <v>5.4999999999998623</v>
          </cell>
          <cell r="AF51">
            <v>5.5000000000001288</v>
          </cell>
          <cell r="AG51">
            <v>5.4999999999997984</v>
          </cell>
          <cell r="AH51">
            <v>5.4999999999999147</v>
          </cell>
        </row>
      </sheetData>
      <sheetData sheetId="4" refreshError="1"/>
      <sheetData sheetId="5" refreshError="1">
        <row r="16">
          <cell r="E16">
            <v>18.255790710449201</v>
          </cell>
          <cell r="F16">
            <v>16.018556594848601</v>
          </cell>
          <cell r="G16">
            <v>19.8551349639893</v>
          </cell>
          <cell r="H16">
            <v>18.941963195800799</v>
          </cell>
          <cell r="I16">
            <v>20.594358444213899</v>
          </cell>
          <cell r="J16">
            <v>20.916908264160199</v>
          </cell>
          <cell r="K16">
            <v>22.136276245117202</v>
          </cell>
          <cell r="L16">
            <v>5.8000001907348597</v>
          </cell>
          <cell r="M16">
            <v>6</v>
          </cell>
          <cell r="N16">
            <v>8.3999996185302699</v>
          </cell>
          <cell r="O16">
            <v>11.1000003814697</v>
          </cell>
          <cell r="P16">
            <v>14.199999809265099</v>
          </cell>
          <cell r="Q16">
            <v>17.799999237060501</v>
          </cell>
          <cell r="R16">
            <v>17.799999237060501</v>
          </cell>
          <cell r="S16">
            <v>17.100000381469702</v>
          </cell>
          <cell r="T16">
            <v>16.899999618530298</v>
          </cell>
          <cell r="U16">
            <v>16</v>
          </cell>
          <cell r="V16">
            <v>14.300000190734901</v>
          </cell>
          <cell r="W16">
            <v>13.199999809265099</v>
          </cell>
          <cell r="X16">
            <v>10.699999809265099</v>
          </cell>
          <cell r="Y16">
            <v>9.9</v>
          </cell>
          <cell r="Z16">
            <v>10.5</v>
          </cell>
          <cell r="AA16">
            <v>11.5</v>
          </cell>
          <cell r="AB16">
            <v>10.5</v>
          </cell>
          <cell r="AC16">
            <v>9.5</v>
          </cell>
          <cell r="AD16">
            <v>9.3000001907348597</v>
          </cell>
          <cell r="AE16">
            <v>9.1999999999999993</v>
          </cell>
          <cell r="AF16">
            <v>9</v>
          </cell>
          <cell r="AG16">
            <v>9</v>
          </cell>
          <cell r="AH16">
            <v>9</v>
          </cell>
        </row>
        <row r="26">
          <cell r="F26">
            <v>23.800018980259136</v>
          </cell>
          <cell r="G26">
            <v>24.862671173467373</v>
          </cell>
          <cell r="H26">
            <v>31.071290616514236</v>
          </cell>
          <cell r="I26">
            <v>35.447406286177355</v>
          </cell>
          <cell r="J26">
            <v>219.45852208658061</v>
          </cell>
          <cell r="K26">
            <v>681.63096242694576</v>
          </cell>
          <cell r="L26">
            <v>911.91711393880348</v>
          </cell>
          <cell r="M26">
            <v>14315.798832259321</v>
          </cell>
          <cell r="N26">
            <v>4709.3005085622963</v>
          </cell>
          <cell r="O26">
            <v>3127.5001867951537</v>
          </cell>
          <cell r="P26">
            <v>7755.2998046875018</v>
          </cell>
          <cell r="Q26">
            <v>40.499988376180127</v>
          </cell>
          <cell r="R26">
            <v>20.399995540444191</v>
          </cell>
          <cell r="S26">
            <v>7.7000039023753422</v>
          </cell>
          <cell r="T26">
            <v>11.180830233253785</v>
          </cell>
          <cell r="U26">
            <v>11.619900013355121</v>
          </cell>
          <cell r="V26">
            <v>9.2205106492949493</v>
          </cell>
          <cell r="W26">
            <v>13.046186301422827</v>
          </cell>
          <cell r="X26">
            <v>11.209972590499714</v>
          </cell>
          <cell r="Y26">
            <v>11.500000000000107</v>
          </cell>
          <cell r="Z26">
            <v>7.3999999999997303</v>
          </cell>
          <cell r="AA26">
            <v>4.0000000000003801</v>
          </cell>
          <cell r="AB26">
            <v>5.1999999999999265</v>
          </cell>
          <cell r="AC26">
            <v>5.2000000000000828</v>
          </cell>
          <cell r="AD26">
            <v>4.0000000000001199</v>
          </cell>
          <cell r="AE26">
            <v>3.9999999999999294</v>
          </cell>
          <cell r="AF26">
            <v>3.9999999999994555</v>
          </cell>
          <cell r="AG26">
            <v>3.5000000000001905</v>
          </cell>
          <cell r="AH26">
            <v>3.4999999999998761</v>
          </cell>
        </row>
      </sheetData>
      <sheetData sheetId="6" refreshError="1">
        <row r="19">
          <cell r="E19">
            <v>-5.3521786400736415</v>
          </cell>
          <cell r="F19">
            <v>-10.682923940352012</v>
          </cell>
          <cell r="G19">
            <v>-14.451498918560651</v>
          </cell>
          <cell r="H19">
            <v>-20.580192703959678</v>
          </cell>
          <cell r="I19">
            <v>-22.689316070101562</v>
          </cell>
          <cell r="J19">
            <v>-21.883988983582491</v>
          </cell>
          <cell r="K19">
            <v>-15.703325474415195</v>
          </cell>
          <cell r="L19">
            <v>-16.254685335932901</v>
          </cell>
          <cell r="M19">
            <v>-26.536353264491108</v>
          </cell>
          <cell r="N19">
            <v>-6.8774439562982073</v>
          </cell>
          <cell r="O19">
            <v>-4.6099360801214431</v>
          </cell>
          <cell r="P19">
            <v>-7.4814823222379383</v>
          </cell>
          <cell r="Q19">
            <v>-7.6518307807823094</v>
          </cell>
          <cell r="R19">
            <v>-0.90785203373306722</v>
          </cell>
          <cell r="S19">
            <v>-6.5040645521200728</v>
          </cell>
          <cell r="T19">
            <v>-5.6284028098158725</v>
          </cell>
          <cell r="U19">
            <v>-4.1700630804390615</v>
          </cell>
          <cell r="V19">
            <v>-3.3422332881991257</v>
          </cell>
          <cell r="W19">
            <v>-2.0829849775180684</v>
          </cell>
          <cell r="X19">
            <v>-6.443246793893131</v>
          </cell>
          <cell r="Y19">
            <v>-8.1</v>
          </cell>
          <cell r="Z19">
            <v>-13.699999999999998</v>
          </cell>
          <cell r="AA19">
            <v>-6.2999999999999963</v>
          </cell>
          <cell r="AB19">
            <v>-3.5000000000000009</v>
          </cell>
          <cell r="AC19">
            <v>-3.5692307692307156E-2</v>
          </cell>
          <cell r="AD19">
            <v>1.6318865580448074</v>
          </cell>
          <cell r="AE19">
            <v>1.3606672613174393</v>
          </cell>
          <cell r="AF19">
            <v>1.1022256197013525</v>
          </cell>
          <cell r="AG19">
            <v>1.1027855664175186</v>
          </cell>
          <cell r="AH19">
            <v>1.103345795384552</v>
          </cell>
        </row>
        <row r="41">
          <cell r="E41">
            <v>-5.3521786400736415</v>
          </cell>
          <cell r="F41">
            <v>-10.682923940352012</v>
          </cell>
          <cell r="G41">
            <v>-14.451498918560651</v>
          </cell>
          <cell r="H41">
            <v>-20.580192703959678</v>
          </cell>
          <cell r="I41">
            <v>-22.689316070101562</v>
          </cell>
          <cell r="J41">
            <v>-21.883988983582491</v>
          </cell>
          <cell r="K41">
            <v>-15.703325474415195</v>
          </cell>
          <cell r="L41">
            <v>-16.254685335932901</v>
          </cell>
          <cell r="M41">
            <v>-26.536353264491108</v>
          </cell>
          <cell r="N41">
            <v>-6.8774439562982073</v>
          </cell>
          <cell r="O41">
            <v>-4.6099360801214431</v>
          </cell>
          <cell r="P41">
            <v>-7.4814823222379383</v>
          </cell>
          <cell r="Q41">
            <v>-7.6518307807823094</v>
          </cell>
          <cell r="R41">
            <v>-1.8157062319562105</v>
          </cell>
          <cell r="S41">
            <v>-5.6910552716285503</v>
          </cell>
          <cell r="T41">
            <v>-5.6283994550272336</v>
          </cell>
          <cell r="U41">
            <v>-4.3298638726531351</v>
          </cell>
          <cell r="V41">
            <v>-3.1914331241184888</v>
          </cell>
          <cell r="W41">
            <v>-1.0309988178333893</v>
          </cell>
          <cell r="X41">
            <v>-5.7330969465648867</v>
          </cell>
          <cell r="Y41">
            <v>-6.5000000000000018</v>
          </cell>
          <cell r="Z41">
            <v>-12.000000000000004</v>
          </cell>
          <cell r="AA41">
            <v>-5.3662688172043014</v>
          </cell>
          <cell r="AB41">
            <v>-2.3000000000000047</v>
          </cell>
          <cell r="AC41">
            <v>-1.0999999999999994</v>
          </cell>
          <cell r="AD41">
            <v>0.19999999999999696</v>
          </cell>
          <cell r="AE41">
            <v>4.9913517517610464E-3</v>
          </cell>
          <cell r="AF41">
            <v>-0.13620520053062085</v>
          </cell>
          <cell r="AG41">
            <v>-0.13627439476217193</v>
          </cell>
          <cell r="AH41">
            <v>-0.13634362387234311</v>
          </cell>
        </row>
      </sheetData>
      <sheetData sheetId="7" refreshError="1">
        <row r="32">
          <cell r="E32">
            <v>-43.978651848551202</v>
          </cell>
          <cell r="F32">
            <v>10.3616013278338</v>
          </cell>
          <cell r="G32">
            <v>-15.9368077753272</v>
          </cell>
          <cell r="H32">
            <v>19.713041891291599</v>
          </cell>
          <cell r="I32">
            <v>-13.531909098436101</v>
          </cell>
          <cell r="J32">
            <v>-22.9335056118877</v>
          </cell>
          <cell r="K32">
            <v>-16.846505535284699</v>
          </cell>
          <cell r="L32">
            <v>7.6677997256682904</v>
          </cell>
          <cell r="M32">
            <v>-17.743443551254799</v>
          </cell>
          <cell r="N32">
            <v>24.243754605990102</v>
          </cell>
          <cell r="O32">
            <v>13.1288779376912</v>
          </cell>
          <cell r="P32">
            <v>-11.1207157800924</v>
          </cell>
          <cell r="Q32">
            <v>-23.138865932647299</v>
          </cell>
          <cell r="R32">
            <v>22.831604058797598</v>
          </cell>
          <cell r="S32">
            <v>-1.4904030114043101</v>
          </cell>
          <cell r="T32">
            <v>14.367779854068599</v>
          </cell>
          <cell r="U32">
            <v>8.2608297228789205</v>
          </cell>
          <cell r="V32">
            <v>18.9142753527812</v>
          </cell>
          <cell r="W32">
            <v>2.5147123177592201</v>
          </cell>
          <cell r="X32">
            <v>3.1668384576657198</v>
          </cell>
          <cell r="Y32">
            <v>15.1</v>
          </cell>
          <cell r="Z32">
            <v>7.3000000000000602</v>
          </cell>
          <cell r="AA32">
            <v>1.8999999999999699</v>
          </cell>
          <cell r="AB32">
            <v>0.20000000000006701</v>
          </cell>
          <cell r="AC32">
            <v>5.0000000000000302</v>
          </cell>
          <cell r="AD32">
            <v>6.39999999999994</v>
          </cell>
          <cell r="AE32">
            <v>6.6999999999999904</v>
          </cell>
          <cell r="AF32">
            <v>6.80000000000003</v>
          </cell>
          <cell r="AG32">
            <v>6.3999999999999604</v>
          </cell>
          <cell r="AH32">
            <v>6.3999999999999604</v>
          </cell>
        </row>
        <row r="40">
          <cell r="E40">
            <v>70.033717803284503</v>
          </cell>
          <cell r="F40">
            <v>19.354917954148</v>
          </cell>
          <cell r="G40">
            <v>-16.7133406622807</v>
          </cell>
          <cell r="H40">
            <v>9.7905100547168296</v>
          </cell>
          <cell r="I40">
            <v>0.48054374078860801</v>
          </cell>
          <cell r="J40">
            <v>8.1262269661379403</v>
          </cell>
          <cell r="K40">
            <v>-21.647972695979</v>
          </cell>
          <cell r="L40">
            <v>0.34698882270380899</v>
          </cell>
          <cell r="M40">
            <v>-8.9664322267895091</v>
          </cell>
          <cell r="N40">
            <v>-23.8340562978821</v>
          </cell>
          <cell r="O40">
            <v>-6.4119429324799198</v>
          </cell>
          <cell r="P40">
            <v>20.783349763243201</v>
          </cell>
          <cell r="Q40">
            <v>13.991740532429599</v>
          </cell>
          <cell r="R40">
            <v>-11.1746270007788</v>
          </cell>
          <cell r="S40">
            <v>15.8962321482147</v>
          </cell>
          <cell r="T40">
            <v>6.7324809863784196</v>
          </cell>
          <cell r="U40">
            <v>15.423306394275601</v>
          </cell>
          <cell r="V40">
            <v>32.242638482695703</v>
          </cell>
          <cell r="W40">
            <v>8.1666935468481991</v>
          </cell>
          <cell r="X40">
            <v>18.341862758801501</v>
          </cell>
          <cell r="Y40">
            <v>-9.6999999999998003</v>
          </cell>
          <cell r="Z40">
            <v>3.09999999999979</v>
          </cell>
          <cell r="AA40">
            <v>-1.69999999999997</v>
          </cell>
          <cell r="AB40">
            <v>-4.3000000000001597</v>
          </cell>
          <cell r="AC40">
            <v>3.4999999999999498</v>
          </cell>
          <cell r="AD40">
            <v>5.0999999999999499</v>
          </cell>
          <cell r="AE40">
            <v>5.8000000000002903</v>
          </cell>
          <cell r="AF40">
            <v>6.0999999999998398</v>
          </cell>
          <cell r="AG40">
            <v>6.2000000000002498</v>
          </cell>
          <cell r="AH40">
            <v>6.1999999999999797</v>
          </cell>
        </row>
      </sheetData>
      <sheetData sheetId="8" refreshError="1">
        <row r="10">
          <cell r="E10">
            <v>-27.279142027473561</v>
          </cell>
          <cell r="F10">
            <v>-33.407251810513955</v>
          </cell>
          <cell r="G10">
            <v>-26.667156685203008</v>
          </cell>
          <cell r="H10">
            <v>-22.553334884876126</v>
          </cell>
          <cell r="I10">
            <v>-19.541483153223815</v>
          </cell>
          <cell r="J10">
            <v>-24.459959705321481</v>
          </cell>
          <cell r="K10">
            <v>-15.389964087731892</v>
          </cell>
          <cell r="L10">
            <v>-25.857248216304008</v>
          </cell>
          <cell r="M10">
            <v>-50.35924652464675</v>
          </cell>
          <cell r="N10">
            <v>-38.649804043793466</v>
          </cell>
          <cell r="O10">
            <v>-22.672633177497381</v>
          </cell>
          <cell r="P10">
            <v>-21.235152301454136</v>
          </cell>
          <cell r="Q10">
            <v>-34.783308907699855</v>
          </cell>
          <cell r="R10">
            <v>-34.808038111863219</v>
          </cell>
          <cell r="S10">
            <v>-35.326832927504803</v>
          </cell>
          <cell r="T10">
            <v>-36.075784606292828</v>
          </cell>
          <cell r="U10">
            <v>-39.53722710799385</v>
          </cell>
          <cell r="V10">
            <v>-39.749033568446841</v>
          </cell>
          <cell r="W10">
            <v>-37.120019712316818</v>
          </cell>
          <cell r="X10">
            <v>-47.74216281233565</v>
          </cell>
          <cell r="Y10">
            <v>-23.599999999999977</v>
          </cell>
          <cell r="Z10">
            <v>-24.299999999999969</v>
          </cell>
          <cell r="AA10">
            <v>-19.800000000000008</v>
          </cell>
          <cell r="AB10">
            <v>-17.599999999999994</v>
          </cell>
          <cell r="AC10">
            <v>-15.299999999999994</v>
          </cell>
          <cell r="AD10">
            <v>-13.300000000000004</v>
          </cell>
          <cell r="AE10">
            <v>-11.100000000000003</v>
          </cell>
          <cell r="AF10">
            <v>-10.300000000000008</v>
          </cell>
          <cell r="AG10">
            <v>-11.099999999999998</v>
          </cell>
          <cell r="AH10">
            <v>-11.895887270453933</v>
          </cell>
        </row>
        <row r="19">
          <cell r="E19">
            <v>449.99996970522</v>
          </cell>
          <cell r="F19">
            <v>507.99999508375902</v>
          </cell>
          <cell r="G19">
            <v>405.99997203352598</v>
          </cell>
          <cell r="H19">
            <v>451.89998687647898</v>
          </cell>
          <cell r="I19">
            <v>412.39999065997603</v>
          </cell>
          <cell r="J19">
            <v>305.09998245269702</v>
          </cell>
          <cell r="K19">
            <v>257.79997377975599</v>
          </cell>
          <cell r="L19">
            <v>295.10002226673498</v>
          </cell>
          <cell r="M19">
            <v>235.69998815704699</v>
          </cell>
          <cell r="N19">
            <v>290.099997470272</v>
          </cell>
          <cell r="O19">
            <v>330.60001056699599</v>
          </cell>
          <cell r="P19">
            <v>272.40001161473299</v>
          </cell>
          <cell r="Q19">
            <v>223.100028785993</v>
          </cell>
          <cell r="R19">
            <v>266.99995026386199</v>
          </cell>
          <cell r="S19">
            <v>290.99999776131102</v>
          </cell>
          <cell r="T19">
            <v>526.00000299999999</v>
          </cell>
          <cell r="U19">
            <v>467.23221025195301</v>
          </cell>
          <cell r="V19">
            <v>576.63098344531295</v>
          </cell>
          <cell r="W19">
            <v>573.19250688281295</v>
          </cell>
          <cell r="X19">
            <v>545.34875688281295</v>
          </cell>
          <cell r="Y19">
            <v>645</v>
          </cell>
          <cell r="Z19">
            <v>593</v>
          </cell>
          <cell r="AA19">
            <v>596</v>
          </cell>
          <cell r="AB19">
            <v>596</v>
          </cell>
          <cell r="AC19">
            <v>651</v>
          </cell>
          <cell r="AD19">
            <v>720</v>
          </cell>
          <cell r="AE19">
            <v>787</v>
          </cell>
          <cell r="AF19">
            <v>858</v>
          </cell>
          <cell r="AG19">
            <v>932</v>
          </cell>
          <cell r="AH19">
            <v>1012.38228788</v>
          </cell>
        </row>
        <row r="27">
          <cell r="E27">
            <v>-802.99993215666905</v>
          </cell>
          <cell r="F27">
            <v>-921.99994414744594</v>
          </cell>
          <cell r="G27">
            <v>-723.99993972366406</v>
          </cell>
          <cell r="H27">
            <v>-742.29999531197802</v>
          </cell>
          <cell r="I27">
            <v>-735.29996655739501</v>
          </cell>
          <cell r="J27">
            <v>-794.09994583546802</v>
          </cell>
          <cell r="K27">
            <v>-677.40001737268005</v>
          </cell>
          <cell r="L27">
            <v>-734.39999606867798</v>
          </cell>
          <cell r="M27">
            <v>-718.30000741917104</v>
          </cell>
          <cell r="N27">
            <v>-547.09997854817198</v>
          </cell>
          <cell r="O27">
            <v>-567.40000829228597</v>
          </cell>
          <cell r="P27">
            <v>-668.70000462520295</v>
          </cell>
          <cell r="Q27">
            <v>-750.79997488108995</v>
          </cell>
          <cell r="R27">
            <v>-659.40001155191499</v>
          </cell>
          <cell r="S27">
            <v>-658.00001772192604</v>
          </cell>
          <cell r="T27">
            <v>-896.99999700000001</v>
          </cell>
          <cell r="U27">
            <v>-1049.69994917188</v>
          </cell>
          <cell r="V27">
            <v>-1371.37536421094</v>
          </cell>
          <cell r="W27">
            <v>-1383.5830058125</v>
          </cell>
          <cell r="X27">
            <v>-1702.72997846875</v>
          </cell>
          <cell r="Y27">
            <v>-1648</v>
          </cell>
          <cell r="Z27">
            <v>-1630</v>
          </cell>
          <cell r="AA27">
            <v>-1636</v>
          </cell>
          <cell r="AB27">
            <v>-1624</v>
          </cell>
          <cell r="AC27">
            <v>-1675</v>
          </cell>
          <cell r="AD27">
            <v>-1753</v>
          </cell>
          <cell r="AE27">
            <v>-1852</v>
          </cell>
          <cell r="AF27">
            <v>-1974</v>
          </cell>
          <cell r="AG27">
            <v>-2113</v>
          </cell>
          <cell r="AH27">
            <v>-2261.7877401999999</v>
          </cell>
        </row>
      </sheetData>
      <sheetData sheetId="9" refreshError="1"/>
      <sheetData sheetId="10" refreshError="1"/>
      <sheetData sheetId="11" refreshError="1"/>
      <sheetData sheetId="12" refreshError="1"/>
      <sheetData sheetId="13" refreshError="1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EX"/>
      <sheetName val="Table No.1-CPI"/>
      <sheetName val="No.1-1-CPI"/>
      <sheetName val="Table No.2-Man.Prod.Index"/>
      <sheetName val="Table No.3-Int.rates on time"/>
      <sheetName val="Table No.4-Int.rate loans"/>
      <sheetName val="Table No.5-Employment"/>
      <sheetName val="Table No.6-Manufacturing busine"/>
      <sheetName val="Table No.7-Wholesales"/>
      <sheetName val="Table No.8-Retail Trade"/>
      <sheetName val="Table No.9-Services"/>
      <sheetName val="Table No.10-Hotels and rest"/>
      <sheetName val="Table No.11-Ind. industrial act"/>
      <sheetName val="Table No.12-Ind. Consumption"/>
      <sheetName val="Table No.13-Real and CurrentGDP"/>
      <sheetName val="Table No.14-Real GDP by sector"/>
      <sheetName val="Table No.15-Annual rate of real"/>
      <sheetName val="Table No.16-Quarterly rate of g"/>
      <sheetName val="Table No.17-Nominal GDP by sect"/>
      <sheetName val="Table No.18-Exports goods+servi"/>
      <sheetName val="Table No.19-Imports"/>
      <sheetName val="Table No.20-Balance of Payments"/>
      <sheetName val="Table No.21-Construction"/>
      <sheetName val="Table No.22-Government revenues"/>
      <sheetName val="Table No.23-Goverment expenditu"/>
      <sheetName val="Table No.24-NFPS"/>
      <sheetName val="Table No.25-OCG"/>
      <sheetName val="Table No.26-Public Debt"/>
      <sheetName val="Table No.27-Deposits and loans"/>
      <sheetName val="Table No.28-Bank loans by secto"/>
      <sheetName val="Table No.29-Int.rates mortgage"/>
      <sheetName val="Table No.30-Monly Index of Econ"/>
      <sheetName val="Table No.31-Stock"/>
      <sheetName val="Table No.32-Interbank rates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odes"/>
      <sheetName val="Compare"/>
      <sheetName val="Table1"/>
      <sheetName val="Table2"/>
      <sheetName val="Table3"/>
      <sheetName val="Table4"/>
      <sheetName val="Current"/>
      <sheetName val="Previous"/>
      <sheetName val="ControlSheet"/>
      <sheetName val="Weights"/>
      <sheetName val="Sheet1"/>
      <sheetName val="Sheet2"/>
      <sheetName val="Sheet3"/>
    </sheetNames>
    <sheetDataSet>
      <sheetData sheetId="0" refreshError="1">
        <row r="2">
          <cell r="A2">
            <v>316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>
        <row r="67">
          <cell r="D67" t="str">
            <v>06/13/2001</v>
          </cell>
        </row>
      </sheetData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urrent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structions"/>
      <sheetName val="Output Database"/>
      <sheetName val="Input_external"/>
      <sheetName val="Input debt service"/>
      <sheetName val="Inp_Outp_debt"/>
      <sheetName val="Tab11_macro"/>
      <sheetName val="SR_Table_Baseline"/>
      <sheetName val="SR_Table_Stress"/>
      <sheetName val="Panel Chart"/>
      <sheetName val="Baseline"/>
      <sheetName val="A1_historical"/>
      <sheetName val="A2_financing"/>
      <sheetName val="B1_GDP"/>
      <sheetName val="B2_exports"/>
      <sheetName val="B3_deflator"/>
      <sheetName val="B4_non-debt flows"/>
      <sheetName val="B5_Combo"/>
      <sheetName val="B6_30%depr"/>
      <sheetName val="NPV_base"/>
      <sheetName val="NPV Stress"/>
      <sheetName val="NPV Stress_A2"/>
      <sheetName val="Chart Data"/>
      <sheetName val="Debt Accumulation"/>
      <sheetName val="NPV-GDP"/>
      <sheetName val="NPV-Exports"/>
      <sheetName val="NPV-Revenue"/>
      <sheetName val="DS-Exports"/>
      <sheetName val="DS-Revenues"/>
      <sheetName val="Chart Output"/>
      <sheetName val="ControlShee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10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2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Q5"/>
    </sheetNames>
    <sheetDataSet>
      <sheetData sheetId="0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EV75"/>
  <sheetViews>
    <sheetView tabSelected="1" zoomScale="101" workbookViewId="0">
      <pane xSplit="1" ySplit="4" topLeftCell="AO15" activePane="bottomRight" state="frozen"/>
      <selection pane="topRight" activeCell="B1" sqref="B1"/>
      <selection pane="bottomLeft" activeCell="A5" sqref="A5"/>
      <selection pane="bottomRight" activeCell="BZ23" sqref="BZ23"/>
    </sheetView>
  </sheetViews>
  <sheetFormatPr baseColWidth="10" defaultRowHeight="15.75" x14ac:dyDescent="0.25"/>
  <cols>
    <col min="1" max="1" width="12" style="19" customWidth="1"/>
    <col min="2" max="2" width="17.5703125" style="18" customWidth="1"/>
    <col min="3" max="3" width="22.42578125" style="18" customWidth="1"/>
    <col min="4" max="4" width="16.28515625" style="18" customWidth="1"/>
    <col min="5" max="6" width="10.85546875" style="18"/>
    <col min="7" max="7" width="19.28515625" style="18" customWidth="1"/>
    <col min="8" max="9" width="10.85546875" style="18"/>
    <col min="10" max="10" width="15.140625" style="18" customWidth="1"/>
    <col min="11" max="12" width="10.85546875" style="18"/>
    <col min="13" max="13" width="13.7109375" style="18" customWidth="1"/>
    <col min="14" max="14" width="12.42578125" style="18" customWidth="1"/>
    <col min="15" max="15" width="20.28515625" style="18" customWidth="1"/>
    <col min="16" max="16" width="18.85546875" style="18" customWidth="1"/>
    <col min="17" max="17" width="12.42578125" style="18" customWidth="1"/>
    <col min="18" max="18" width="2.85546875" style="18" customWidth="1"/>
    <col min="19" max="19" width="10.85546875" style="19"/>
    <col min="20" max="20" width="15.42578125" style="18" customWidth="1"/>
    <col min="21" max="21" width="13" style="18" bestFit="1" customWidth="1"/>
    <col min="22" max="22" width="10.85546875" style="18"/>
    <col min="23" max="23" width="12.42578125" style="18" customWidth="1"/>
    <col min="24" max="24" width="12.28515625" style="18" customWidth="1"/>
    <col min="25" max="25" width="10.85546875" style="18"/>
    <col min="26" max="26" width="12.7109375" style="18" customWidth="1"/>
    <col min="27" max="28" width="10.85546875" style="18"/>
    <col min="29" max="29" width="11.7109375" style="18" customWidth="1"/>
    <col min="30" max="30" width="10.85546875" style="18"/>
    <col min="31" max="31" width="11.42578125" style="18" customWidth="1"/>
    <col min="32" max="32" width="12.85546875" style="18" customWidth="1"/>
    <col min="33" max="33" width="3.140625" style="18" customWidth="1"/>
    <col min="34" max="34" width="10.85546875" style="19"/>
    <col min="35" max="35" width="19" style="18" customWidth="1"/>
    <col min="36" max="36" width="17.140625" style="18" customWidth="1"/>
    <col min="37" max="37" width="22.28515625" style="18" customWidth="1"/>
    <col min="38" max="38" width="19.42578125" style="18" customWidth="1"/>
    <col min="39" max="39" width="17.42578125" style="18" customWidth="1"/>
    <col min="40" max="40" width="20" style="18" customWidth="1"/>
    <col min="41" max="41" width="21" style="18" customWidth="1"/>
    <col min="42" max="42" width="20.85546875" style="18" customWidth="1"/>
    <col min="43" max="43" width="16.28515625" style="18" customWidth="1"/>
    <col min="44" max="44" width="10.42578125" style="18" customWidth="1"/>
    <col min="45" max="45" width="10.140625" style="18" customWidth="1"/>
    <col min="46" max="46" width="9.7109375" style="18" customWidth="1"/>
    <col min="47" max="47" width="3.140625" style="18" customWidth="1"/>
    <col min="48" max="48" width="10.85546875" style="19"/>
    <col min="49" max="49" width="18" style="18" customWidth="1"/>
    <col min="50" max="50" width="10.85546875" style="18"/>
    <col min="51" max="51" width="12.42578125" style="18" customWidth="1"/>
    <col min="52" max="52" width="12.7109375" style="18" customWidth="1"/>
    <col min="53" max="53" width="10.85546875" style="18"/>
    <col min="54" max="54" width="11.42578125" style="18" customWidth="1"/>
    <col min="55" max="55" width="15.28515625" style="18" customWidth="1"/>
    <col min="56" max="56" width="10.85546875" style="18"/>
    <col min="57" max="57" width="13.85546875" style="18" customWidth="1"/>
    <col min="58" max="58" width="13.140625" style="18" customWidth="1"/>
    <col min="59" max="59" width="13.7109375" style="18" customWidth="1"/>
    <col min="60" max="60" width="12.7109375" style="18" customWidth="1"/>
    <col min="61" max="61" width="3.7109375" style="18" customWidth="1"/>
    <col min="62" max="62" width="10.85546875" style="19"/>
    <col min="63" max="63" width="14.42578125" style="18" customWidth="1"/>
    <col min="64" max="64" width="17.28515625" style="18" customWidth="1"/>
    <col min="65" max="65" width="19.85546875" style="18" customWidth="1"/>
    <col min="66" max="67" width="19.140625" style="18" customWidth="1"/>
    <col min="68" max="68" width="16.7109375" style="18" customWidth="1"/>
    <col min="69" max="69" width="17.28515625" style="18" customWidth="1"/>
    <col min="70" max="70" width="18.28515625" style="18" customWidth="1"/>
    <col min="71" max="71" width="20" style="18" customWidth="1"/>
    <col min="72" max="72" width="15.28515625" style="18" customWidth="1"/>
    <col min="73" max="73" width="11.42578125" style="18" customWidth="1"/>
    <col min="74" max="74" width="11.28515625" style="18" customWidth="1"/>
    <col min="75" max="75" width="10.28515625" style="18" customWidth="1"/>
    <col min="76" max="76" width="3.42578125" style="18" customWidth="1"/>
    <col min="77" max="77" width="10.85546875" style="19"/>
    <col min="78" max="78" width="15.85546875" style="18" customWidth="1"/>
    <col min="79" max="79" width="11.140625" style="18" customWidth="1"/>
    <col min="80" max="80" width="12.42578125" style="18" customWidth="1"/>
    <col min="81" max="81" width="12" style="18" customWidth="1"/>
    <col min="82" max="82" width="10.85546875" style="18"/>
    <col min="83" max="83" width="11.42578125" style="18" customWidth="1"/>
    <col min="84" max="84" width="13" style="18" customWidth="1"/>
    <col min="85" max="85" width="10.85546875" style="18"/>
    <col min="86" max="86" width="13.7109375" style="18" customWidth="1"/>
    <col min="87" max="87" width="12.7109375" style="18" customWidth="1"/>
    <col min="88" max="88" width="16.140625" style="18" customWidth="1"/>
    <col min="89" max="89" width="12.85546875" style="18" customWidth="1"/>
    <col min="90" max="90" width="3.28515625" style="18" customWidth="1"/>
    <col min="91" max="91" width="11.140625" style="18" customWidth="1"/>
    <col min="92" max="92" width="15" style="18" customWidth="1"/>
    <col min="93" max="93" width="16.7109375" style="18" customWidth="1"/>
    <col min="94" max="94" width="17.42578125" style="18" customWidth="1"/>
    <col min="95" max="95" width="18.28515625" style="18" customWidth="1"/>
    <col min="96" max="96" width="3.42578125" style="18" customWidth="1"/>
    <col min="97" max="103" width="11.140625" style="18" customWidth="1"/>
    <col min="104" max="104" width="17" style="18" customWidth="1"/>
    <col min="105" max="105" width="4" style="18" customWidth="1"/>
    <col min="106" max="106" width="10.85546875" style="18" customWidth="1"/>
    <col min="107" max="107" width="17.5703125" style="18" customWidth="1"/>
    <col min="108" max="108" width="15.5703125" style="18" customWidth="1"/>
    <col min="109" max="109" width="16.140625" style="18" customWidth="1"/>
    <col min="110" max="111" width="17.85546875" style="18" customWidth="1"/>
    <col min="112" max="114" width="16.7109375" style="18" customWidth="1"/>
    <col min="115" max="117" width="16.85546875" style="18" customWidth="1"/>
    <col min="118" max="118" width="18.140625" style="18" customWidth="1"/>
    <col min="119" max="120" width="17.42578125" style="18" customWidth="1"/>
    <col min="121" max="121" width="17.7109375" style="18" customWidth="1"/>
    <col min="122" max="122" width="17.28515625" style="18" customWidth="1"/>
    <col min="123" max="124" width="15.85546875" style="18" customWidth="1"/>
    <col min="125" max="125" width="15.7109375" style="18" customWidth="1"/>
    <col min="126" max="126" width="3.42578125" style="18" customWidth="1"/>
    <col min="127" max="127" width="10.85546875" style="19"/>
    <col min="128" max="129" width="11.42578125" style="19"/>
    <col min="130" max="130" width="18.28515625" style="18" customWidth="1"/>
    <col min="131" max="131" width="17.42578125" style="18" customWidth="1"/>
    <col min="132" max="132" width="17.28515625" style="18" customWidth="1"/>
    <col min="133" max="133" width="22.7109375" style="18" customWidth="1"/>
    <col min="134" max="134" width="10.85546875" style="18"/>
    <col min="135" max="135" width="3.140625" style="18" customWidth="1"/>
    <col min="136" max="136" width="10.85546875" style="19"/>
    <col min="137" max="137" width="15" style="18" customWidth="1"/>
    <col min="138" max="140" width="10.85546875" style="18"/>
    <col min="141" max="141" width="12.85546875" style="18" customWidth="1"/>
    <col min="142" max="142" width="16" style="18" customWidth="1"/>
    <col min="143" max="143" width="18.42578125" style="18" customWidth="1"/>
    <col min="144" max="144" width="10.85546875" style="18"/>
    <col min="145" max="146" width="14.140625" style="18" customWidth="1"/>
    <col min="147" max="147" width="13.85546875" style="18" customWidth="1"/>
    <col min="148" max="148" width="6" style="18" customWidth="1"/>
    <col min="149" max="149" width="19.28515625" customWidth="1"/>
  </cols>
  <sheetData>
    <row r="1" spans="1:152" x14ac:dyDescent="0.25">
      <c r="A1" s="19" t="s">
        <v>279</v>
      </c>
      <c r="B1" s="160" t="s">
        <v>170</v>
      </c>
      <c r="C1" s="160"/>
      <c r="D1" s="160"/>
      <c r="E1" s="160"/>
      <c r="F1" s="160"/>
      <c r="G1" s="160"/>
      <c r="H1" s="160"/>
      <c r="I1" s="160"/>
      <c r="J1" s="160"/>
      <c r="K1" s="160"/>
      <c r="L1" s="160"/>
      <c r="M1" s="160"/>
      <c r="N1" s="160"/>
      <c r="O1" s="160"/>
      <c r="P1" s="160"/>
      <c r="Q1" s="160"/>
      <c r="R1" s="109"/>
      <c r="S1" s="160" t="s">
        <v>168</v>
      </c>
      <c r="T1" s="160"/>
      <c r="U1" s="160"/>
      <c r="V1" s="160"/>
      <c r="W1" s="160"/>
      <c r="X1" s="160"/>
      <c r="Y1" s="160"/>
      <c r="Z1" s="160"/>
      <c r="AA1" s="160"/>
      <c r="AB1" s="160"/>
      <c r="AC1" s="160"/>
      <c r="AD1" s="160"/>
      <c r="AE1" s="160"/>
      <c r="AF1" s="160"/>
      <c r="AH1" s="161" t="s">
        <v>192</v>
      </c>
      <c r="AI1" s="161"/>
      <c r="AJ1" s="161"/>
      <c r="AK1" s="161"/>
      <c r="AL1" s="161"/>
      <c r="AM1" s="161"/>
      <c r="AN1" s="161"/>
      <c r="AO1" s="161"/>
      <c r="AP1" s="161"/>
      <c r="AQ1" s="161"/>
      <c r="AR1" s="161"/>
      <c r="AS1" s="161"/>
      <c r="AT1" s="161"/>
      <c r="AV1" s="161" t="s">
        <v>193</v>
      </c>
      <c r="AW1" s="161"/>
      <c r="AX1" s="161"/>
      <c r="AY1" s="161"/>
      <c r="AZ1" s="161"/>
      <c r="BA1" s="161"/>
      <c r="BB1" s="161"/>
      <c r="BC1" s="161"/>
      <c r="BD1" s="161"/>
      <c r="BE1" s="161"/>
      <c r="BF1" s="161"/>
      <c r="BG1" s="161"/>
      <c r="BH1" s="161"/>
      <c r="BJ1" s="162" t="s">
        <v>194</v>
      </c>
      <c r="BK1" s="162"/>
      <c r="BL1" s="162"/>
      <c r="BM1" s="162"/>
      <c r="BN1" s="162"/>
      <c r="BO1" s="162"/>
      <c r="BP1" s="162"/>
      <c r="BQ1" s="162"/>
      <c r="BR1" s="162"/>
      <c r="BS1" s="162"/>
      <c r="BT1" s="162"/>
      <c r="BU1" s="162"/>
      <c r="BV1" s="162"/>
      <c r="BW1" s="162"/>
      <c r="BX1" s="109"/>
      <c r="BY1" s="162" t="s">
        <v>195</v>
      </c>
      <c r="BZ1" s="162"/>
      <c r="CA1" s="162"/>
      <c r="CB1" s="162"/>
      <c r="CC1" s="162"/>
      <c r="CD1" s="162"/>
      <c r="CE1" s="162"/>
      <c r="CF1" s="162"/>
      <c r="CG1" s="162"/>
      <c r="CH1" s="162"/>
      <c r="CI1" s="162"/>
      <c r="CJ1" s="162"/>
      <c r="CK1" s="162"/>
      <c r="CL1" s="116"/>
      <c r="CM1" s="163" t="s">
        <v>196</v>
      </c>
      <c r="CN1" s="163"/>
      <c r="CO1" s="163"/>
      <c r="CP1" s="163"/>
      <c r="CQ1" s="163"/>
      <c r="CR1" s="118"/>
      <c r="CS1" s="148" t="s">
        <v>222</v>
      </c>
      <c r="CT1" s="148"/>
      <c r="CU1" s="148"/>
      <c r="CV1" s="148"/>
      <c r="CW1" s="148"/>
      <c r="CX1" s="148"/>
      <c r="CY1" s="148"/>
      <c r="CZ1" s="148"/>
      <c r="DA1" s="116"/>
      <c r="DB1" s="118"/>
      <c r="DC1" s="118"/>
      <c r="DD1" s="118"/>
      <c r="DE1" s="118"/>
      <c r="DF1" s="118"/>
      <c r="DG1" s="118"/>
      <c r="DH1" s="118"/>
      <c r="DI1" s="118"/>
      <c r="DJ1" s="118"/>
      <c r="DK1" s="118"/>
      <c r="DL1" s="118"/>
      <c r="DM1" s="118"/>
      <c r="DN1" s="118"/>
      <c r="DO1" s="118"/>
      <c r="DP1" s="118"/>
      <c r="DQ1" s="118"/>
      <c r="DR1" s="118"/>
      <c r="DS1" s="118"/>
      <c r="DT1" s="118"/>
      <c r="DU1" s="118"/>
      <c r="DV1" s="117"/>
      <c r="EP1" s="117"/>
      <c r="EQ1" s="136"/>
      <c r="ER1" s="136"/>
      <c r="ET1" s="136"/>
      <c r="EU1" s="136"/>
      <c r="EV1" s="136"/>
    </row>
    <row r="2" spans="1:152" ht="15.75" customHeight="1" x14ac:dyDescent="0.25">
      <c r="A2" s="157" t="s">
        <v>128</v>
      </c>
      <c r="B2" s="145" t="s">
        <v>169</v>
      </c>
      <c r="C2" s="145" t="s">
        <v>236</v>
      </c>
      <c r="D2" s="145" t="s">
        <v>130</v>
      </c>
      <c r="E2" s="145" t="s">
        <v>6</v>
      </c>
      <c r="F2" s="145" t="s">
        <v>7</v>
      </c>
      <c r="G2" s="145" t="s">
        <v>131</v>
      </c>
      <c r="H2" s="145" t="s">
        <v>9</v>
      </c>
      <c r="I2" s="145" t="s">
        <v>10</v>
      </c>
      <c r="J2" s="145" t="s">
        <v>132</v>
      </c>
      <c r="K2" s="145" t="s">
        <v>9</v>
      </c>
      <c r="L2" s="145" t="s">
        <v>11</v>
      </c>
      <c r="M2" s="145" t="s">
        <v>213</v>
      </c>
      <c r="N2" s="145" t="s">
        <v>214</v>
      </c>
      <c r="O2" s="145" t="s">
        <v>240</v>
      </c>
      <c r="P2" s="145" t="s">
        <v>133</v>
      </c>
      <c r="Q2" s="151" t="s">
        <v>134</v>
      </c>
      <c r="R2" s="110"/>
      <c r="S2" s="157" t="s">
        <v>128</v>
      </c>
      <c r="T2" s="145" t="s">
        <v>168</v>
      </c>
      <c r="U2" s="145" t="s">
        <v>135</v>
      </c>
      <c r="V2" s="145" t="s">
        <v>1</v>
      </c>
      <c r="W2" s="145" t="s">
        <v>2</v>
      </c>
      <c r="X2" s="145" t="s">
        <v>3</v>
      </c>
      <c r="Y2" s="145" t="s">
        <v>136</v>
      </c>
      <c r="Z2" s="145" t="s">
        <v>137</v>
      </c>
      <c r="AA2" s="145" t="s">
        <v>12</v>
      </c>
      <c r="AB2" s="145" t="s">
        <v>138</v>
      </c>
      <c r="AC2" s="145" t="s">
        <v>137</v>
      </c>
      <c r="AD2" s="145" t="s">
        <v>12</v>
      </c>
      <c r="AE2" s="145" t="s">
        <v>4</v>
      </c>
      <c r="AF2" s="145" t="s">
        <v>139</v>
      </c>
      <c r="AG2" s="20"/>
      <c r="AH2" s="157" t="s">
        <v>128</v>
      </c>
      <c r="AI2" s="145" t="s">
        <v>178</v>
      </c>
      <c r="AJ2" s="145" t="s">
        <v>0</v>
      </c>
      <c r="AK2" s="145" t="s">
        <v>140</v>
      </c>
      <c r="AL2" s="145" t="s">
        <v>141</v>
      </c>
      <c r="AM2" s="145" t="s">
        <v>142</v>
      </c>
      <c r="AN2" s="145" t="s">
        <v>152</v>
      </c>
      <c r="AO2" s="145" t="s">
        <v>173</v>
      </c>
      <c r="AP2" s="145" t="s">
        <v>174</v>
      </c>
      <c r="AQ2" s="145" t="s">
        <v>175</v>
      </c>
      <c r="AR2" s="145" t="s">
        <v>143</v>
      </c>
      <c r="AS2" s="145" t="s">
        <v>144</v>
      </c>
      <c r="AT2" s="151" t="s">
        <v>176</v>
      </c>
      <c r="AU2" s="23"/>
      <c r="AV2" s="157" t="s">
        <v>128</v>
      </c>
      <c r="AW2" s="145" t="s">
        <v>177</v>
      </c>
      <c r="AX2" s="145" t="s">
        <v>5</v>
      </c>
      <c r="AY2" s="145" t="s">
        <v>146</v>
      </c>
      <c r="AZ2" s="145" t="s">
        <v>137</v>
      </c>
      <c r="BA2" s="145" t="s">
        <v>12</v>
      </c>
      <c r="BB2" s="145" t="s">
        <v>147</v>
      </c>
      <c r="BC2" s="145" t="s">
        <v>137</v>
      </c>
      <c r="BD2" s="145" t="s">
        <v>12</v>
      </c>
      <c r="BE2" s="145" t="s">
        <v>148</v>
      </c>
      <c r="BF2" s="145" t="s">
        <v>149</v>
      </c>
      <c r="BG2" s="145" t="s">
        <v>13</v>
      </c>
      <c r="BH2" s="145" t="s">
        <v>150</v>
      </c>
      <c r="BI2" s="20"/>
      <c r="BJ2" s="157" t="s">
        <v>128</v>
      </c>
      <c r="BK2" s="145" t="s">
        <v>151</v>
      </c>
      <c r="BL2" s="145" t="s">
        <v>0</v>
      </c>
      <c r="BM2" s="145" t="s">
        <v>140</v>
      </c>
      <c r="BN2" s="145" t="s">
        <v>141</v>
      </c>
      <c r="BO2" s="145" t="s">
        <v>184</v>
      </c>
      <c r="BP2" s="145" t="s">
        <v>185</v>
      </c>
      <c r="BQ2" s="145" t="s">
        <v>152</v>
      </c>
      <c r="BR2" s="145" t="s">
        <v>153</v>
      </c>
      <c r="BS2" s="145" t="s">
        <v>154</v>
      </c>
      <c r="BT2" s="145" t="s">
        <v>155</v>
      </c>
      <c r="BU2" s="145" t="s">
        <v>143</v>
      </c>
      <c r="BV2" s="145" t="s">
        <v>144</v>
      </c>
      <c r="BW2" s="151" t="s">
        <v>156</v>
      </c>
      <c r="BX2" s="115"/>
      <c r="BY2" s="157" t="s">
        <v>128</v>
      </c>
      <c r="BZ2" s="145" t="s">
        <v>180</v>
      </c>
      <c r="CA2" s="145" t="s">
        <v>5</v>
      </c>
      <c r="CB2" s="145" t="s">
        <v>146</v>
      </c>
      <c r="CC2" s="145" t="s">
        <v>137</v>
      </c>
      <c r="CD2" s="145" t="s">
        <v>12</v>
      </c>
      <c r="CE2" s="145" t="s">
        <v>147</v>
      </c>
      <c r="CF2" s="145" t="s">
        <v>137</v>
      </c>
      <c r="CG2" s="145" t="s">
        <v>12</v>
      </c>
      <c r="CH2" s="145" t="s">
        <v>148</v>
      </c>
      <c r="CI2" s="145" t="s">
        <v>149</v>
      </c>
      <c r="CJ2" s="145" t="s">
        <v>13</v>
      </c>
      <c r="CK2" s="145" t="s">
        <v>150</v>
      </c>
      <c r="CL2" s="115"/>
      <c r="CM2" s="157" t="s">
        <v>128</v>
      </c>
      <c r="CN2" s="145" t="s">
        <v>181</v>
      </c>
      <c r="CO2" s="145" t="s">
        <v>251</v>
      </c>
      <c r="CP2" s="145" t="s">
        <v>252</v>
      </c>
      <c r="CQ2" s="145" t="s">
        <v>253</v>
      </c>
      <c r="CR2" s="40"/>
      <c r="CS2" s="157" t="s">
        <v>128</v>
      </c>
      <c r="CT2" s="145" t="s">
        <v>182</v>
      </c>
      <c r="CU2" s="145" t="s">
        <v>157</v>
      </c>
      <c r="CV2" s="145" t="s">
        <v>158</v>
      </c>
      <c r="CW2" s="145" t="s">
        <v>159</v>
      </c>
      <c r="CX2" s="145" t="s">
        <v>160</v>
      </c>
      <c r="CY2" s="145" t="s">
        <v>254</v>
      </c>
      <c r="CZ2" s="145" t="s">
        <v>255</v>
      </c>
      <c r="DA2" s="115"/>
      <c r="DB2" s="145" t="s">
        <v>223</v>
      </c>
      <c r="DC2" s="154" t="s">
        <v>237</v>
      </c>
      <c r="DD2" s="154" t="s">
        <v>239</v>
      </c>
      <c r="DE2" s="154" t="s">
        <v>238</v>
      </c>
      <c r="DF2" s="154" t="s">
        <v>226</v>
      </c>
      <c r="DG2" s="154" t="s">
        <v>227</v>
      </c>
      <c r="DH2" s="145" t="s">
        <v>224</v>
      </c>
      <c r="DI2" s="145" t="s">
        <v>228</v>
      </c>
      <c r="DJ2" s="145" t="s">
        <v>244</v>
      </c>
      <c r="DK2" s="154" t="s">
        <v>225</v>
      </c>
      <c r="DL2" s="154" t="s">
        <v>245</v>
      </c>
      <c r="DM2" s="154" t="s">
        <v>243</v>
      </c>
      <c r="DN2" s="145" t="s">
        <v>246</v>
      </c>
      <c r="DO2" s="145" t="s">
        <v>229</v>
      </c>
      <c r="DP2" s="154" t="s">
        <v>241</v>
      </c>
      <c r="DQ2" s="154" t="s">
        <v>242</v>
      </c>
      <c r="DR2" s="154" t="s">
        <v>247</v>
      </c>
      <c r="DS2" s="154" t="s">
        <v>248</v>
      </c>
      <c r="DT2" s="154" t="s">
        <v>250</v>
      </c>
      <c r="DU2" s="154" t="s">
        <v>249</v>
      </c>
      <c r="DV2" s="40"/>
      <c r="DW2" s="164" t="s">
        <v>128</v>
      </c>
      <c r="DX2" s="142" t="s">
        <v>272</v>
      </c>
      <c r="DY2" s="142" t="s">
        <v>273</v>
      </c>
      <c r="DZ2" s="142" t="s">
        <v>183</v>
      </c>
      <c r="EA2" s="142" t="s">
        <v>274</v>
      </c>
      <c r="EE2" s="23"/>
      <c r="EP2" s="40"/>
      <c r="EQ2" s="136"/>
      <c r="ER2" s="136"/>
      <c r="ET2" s="136"/>
      <c r="EU2" s="136"/>
      <c r="EV2" s="136"/>
    </row>
    <row r="3" spans="1:152" x14ac:dyDescent="0.25">
      <c r="A3" s="158"/>
      <c r="B3" s="146"/>
      <c r="C3" s="146"/>
      <c r="D3" s="146"/>
      <c r="E3" s="146"/>
      <c r="F3" s="146"/>
      <c r="G3" s="146"/>
      <c r="H3" s="146"/>
      <c r="I3" s="146"/>
      <c r="J3" s="146"/>
      <c r="K3" s="146"/>
      <c r="L3" s="146"/>
      <c r="M3" s="146"/>
      <c r="N3" s="146"/>
      <c r="O3" s="146"/>
      <c r="P3" s="146"/>
      <c r="Q3" s="152"/>
      <c r="R3" s="110"/>
      <c r="S3" s="158"/>
      <c r="T3" s="146"/>
      <c r="U3" s="146"/>
      <c r="V3" s="146"/>
      <c r="W3" s="146"/>
      <c r="X3" s="146"/>
      <c r="Y3" s="146"/>
      <c r="Z3" s="146"/>
      <c r="AA3" s="146"/>
      <c r="AB3" s="146"/>
      <c r="AC3" s="146"/>
      <c r="AD3" s="146"/>
      <c r="AE3" s="146"/>
      <c r="AF3" s="146"/>
      <c r="AG3" s="20"/>
      <c r="AH3" s="158"/>
      <c r="AI3" s="146"/>
      <c r="AJ3" s="146"/>
      <c r="AK3" s="146"/>
      <c r="AL3" s="146"/>
      <c r="AM3" s="146"/>
      <c r="AN3" s="146"/>
      <c r="AO3" s="146"/>
      <c r="AP3" s="146"/>
      <c r="AQ3" s="146"/>
      <c r="AR3" s="146"/>
      <c r="AS3" s="146"/>
      <c r="AT3" s="152"/>
      <c r="AU3" s="23"/>
      <c r="AV3" s="158"/>
      <c r="AW3" s="146"/>
      <c r="AX3" s="146"/>
      <c r="AY3" s="146"/>
      <c r="AZ3" s="146"/>
      <c r="BA3" s="146"/>
      <c r="BB3" s="146"/>
      <c r="BC3" s="146"/>
      <c r="BD3" s="146"/>
      <c r="BE3" s="146"/>
      <c r="BF3" s="146"/>
      <c r="BG3" s="146"/>
      <c r="BH3" s="146"/>
      <c r="BI3" s="20"/>
      <c r="BJ3" s="158"/>
      <c r="BK3" s="146"/>
      <c r="BL3" s="146"/>
      <c r="BM3" s="146"/>
      <c r="BN3" s="146"/>
      <c r="BO3" s="146"/>
      <c r="BP3" s="146"/>
      <c r="BQ3" s="146"/>
      <c r="BR3" s="146"/>
      <c r="BS3" s="146"/>
      <c r="BT3" s="146"/>
      <c r="BU3" s="146"/>
      <c r="BV3" s="146"/>
      <c r="BW3" s="152"/>
      <c r="BX3" s="115"/>
      <c r="BY3" s="158"/>
      <c r="BZ3" s="146"/>
      <c r="CA3" s="146"/>
      <c r="CB3" s="146"/>
      <c r="CC3" s="146"/>
      <c r="CD3" s="146"/>
      <c r="CE3" s="146"/>
      <c r="CF3" s="146"/>
      <c r="CG3" s="146"/>
      <c r="CH3" s="146"/>
      <c r="CI3" s="146"/>
      <c r="CJ3" s="146"/>
      <c r="CK3" s="146"/>
      <c r="CL3" s="115"/>
      <c r="CM3" s="158"/>
      <c r="CN3" s="146"/>
      <c r="CO3" s="146"/>
      <c r="CP3" s="146"/>
      <c r="CQ3" s="146"/>
      <c r="CR3" s="40"/>
      <c r="CS3" s="158"/>
      <c r="CT3" s="146"/>
      <c r="CU3" s="146"/>
      <c r="CV3" s="146"/>
      <c r="CW3" s="146"/>
      <c r="CX3" s="146"/>
      <c r="CY3" s="146"/>
      <c r="CZ3" s="146"/>
      <c r="DA3" s="115"/>
      <c r="DB3" s="146"/>
      <c r="DC3" s="155"/>
      <c r="DD3" s="155"/>
      <c r="DE3" s="155"/>
      <c r="DF3" s="155"/>
      <c r="DG3" s="155"/>
      <c r="DH3" s="146"/>
      <c r="DI3" s="146"/>
      <c r="DJ3" s="146"/>
      <c r="DK3" s="155"/>
      <c r="DL3" s="155"/>
      <c r="DM3" s="155"/>
      <c r="DN3" s="146"/>
      <c r="DO3" s="146"/>
      <c r="DP3" s="155"/>
      <c r="DQ3" s="155"/>
      <c r="DR3" s="155"/>
      <c r="DS3" s="155"/>
      <c r="DT3" s="155"/>
      <c r="DU3" s="155"/>
      <c r="DV3" s="40"/>
      <c r="DW3" s="165"/>
      <c r="DX3" s="143"/>
      <c r="DY3" s="143"/>
      <c r="DZ3" s="143"/>
      <c r="EA3" s="143"/>
      <c r="EE3" s="23"/>
      <c r="EP3" s="40"/>
      <c r="EQ3" s="136"/>
      <c r="ER3" s="136"/>
      <c r="ET3" s="136"/>
      <c r="EU3" s="136"/>
      <c r="EV3" s="136"/>
    </row>
    <row r="4" spans="1:152" ht="16.5" thickBot="1" x14ac:dyDescent="0.3">
      <c r="A4" s="159"/>
      <c r="B4" s="147"/>
      <c r="C4" s="147"/>
      <c r="D4" s="147"/>
      <c r="E4" s="147"/>
      <c r="F4" s="147"/>
      <c r="G4" s="147"/>
      <c r="H4" s="147"/>
      <c r="I4" s="147"/>
      <c r="J4" s="147"/>
      <c r="K4" s="147"/>
      <c r="L4" s="147"/>
      <c r="M4" s="147"/>
      <c r="N4" s="147"/>
      <c r="O4" s="147"/>
      <c r="P4" s="147"/>
      <c r="Q4" s="153"/>
      <c r="R4" s="110"/>
      <c r="S4" s="159"/>
      <c r="T4" s="147"/>
      <c r="U4" s="147"/>
      <c r="V4" s="147"/>
      <c r="W4" s="147"/>
      <c r="X4" s="147"/>
      <c r="Y4" s="147"/>
      <c r="Z4" s="147"/>
      <c r="AA4" s="147"/>
      <c r="AB4" s="147"/>
      <c r="AC4" s="147"/>
      <c r="AD4" s="147"/>
      <c r="AE4" s="147"/>
      <c r="AF4" s="147"/>
      <c r="AG4" s="20"/>
      <c r="AH4" s="159"/>
      <c r="AI4" s="147"/>
      <c r="AJ4" s="147"/>
      <c r="AK4" s="147"/>
      <c r="AL4" s="147"/>
      <c r="AM4" s="147"/>
      <c r="AN4" s="147"/>
      <c r="AO4" s="147"/>
      <c r="AP4" s="147"/>
      <c r="AQ4" s="147"/>
      <c r="AR4" s="147"/>
      <c r="AS4" s="147"/>
      <c r="AT4" s="153"/>
      <c r="AU4" s="23"/>
      <c r="AV4" s="159"/>
      <c r="AW4" s="147"/>
      <c r="AX4" s="147"/>
      <c r="AY4" s="147"/>
      <c r="AZ4" s="147"/>
      <c r="BA4" s="147"/>
      <c r="BB4" s="147"/>
      <c r="BC4" s="147"/>
      <c r="BD4" s="147"/>
      <c r="BE4" s="147"/>
      <c r="BF4" s="147"/>
      <c r="BG4" s="147"/>
      <c r="BH4" s="147"/>
      <c r="BI4" s="20"/>
      <c r="BJ4" s="159"/>
      <c r="BK4" s="147"/>
      <c r="BL4" s="147"/>
      <c r="BM4" s="147"/>
      <c r="BN4" s="147"/>
      <c r="BO4" s="147"/>
      <c r="BP4" s="147"/>
      <c r="BQ4" s="147"/>
      <c r="BR4" s="147"/>
      <c r="BS4" s="147"/>
      <c r="BT4" s="147"/>
      <c r="BU4" s="147"/>
      <c r="BV4" s="147"/>
      <c r="BW4" s="153"/>
      <c r="BX4" s="115"/>
      <c r="BY4" s="159"/>
      <c r="BZ4" s="147"/>
      <c r="CA4" s="147"/>
      <c r="CB4" s="147"/>
      <c r="CC4" s="147"/>
      <c r="CD4" s="147"/>
      <c r="CE4" s="147"/>
      <c r="CF4" s="147"/>
      <c r="CG4" s="147"/>
      <c r="CH4" s="147"/>
      <c r="CI4" s="147"/>
      <c r="CJ4" s="147"/>
      <c r="CK4" s="147"/>
      <c r="CL4" s="115"/>
      <c r="CM4" s="159"/>
      <c r="CN4" s="147"/>
      <c r="CO4" s="147"/>
      <c r="CP4" s="147"/>
      <c r="CQ4" s="147"/>
      <c r="CR4" s="40"/>
      <c r="CS4" s="159"/>
      <c r="CT4" s="147"/>
      <c r="CU4" s="147"/>
      <c r="CV4" s="147"/>
      <c r="CW4" s="147"/>
      <c r="CX4" s="147"/>
      <c r="CY4" s="147"/>
      <c r="CZ4" s="147"/>
      <c r="DA4" s="115"/>
      <c r="DB4" s="147"/>
      <c r="DC4" s="156"/>
      <c r="DD4" s="156"/>
      <c r="DE4" s="156"/>
      <c r="DF4" s="156"/>
      <c r="DG4" s="156"/>
      <c r="DH4" s="147"/>
      <c r="DI4" s="147"/>
      <c r="DJ4" s="147"/>
      <c r="DK4" s="156"/>
      <c r="DL4" s="156"/>
      <c r="DM4" s="156"/>
      <c r="DN4" s="147"/>
      <c r="DO4" s="147"/>
      <c r="DP4" s="156"/>
      <c r="DQ4" s="156"/>
      <c r="DR4" s="156"/>
      <c r="DS4" s="156"/>
      <c r="DT4" s="156"/>
      <c r="DU4" s="156"/>
      <c r="DV4" s="40"/>
      <c r="DW4" s="166"/>
      <c r="DX4" s="144"/>
      <c r="DY4" s="144"/>
      <c r="DZ4" s="144"/>
      <c r="EA4" s="144"/>
      <c r="EE4" s="23"/>
      <c r="EP4" s="40"/>
      <c r="EQ4" s="136"/>
      <c r="ER4" s="136"/>
      <c r="ET4" s="136"/>
      <c r="EU4" s="136"/>
      <c r="EV4" s="136"/>
    </row>
    <row r="5" spans="1:152" ht="16.5" thickTop="1" x14ac:dyDescent="0.25">
      <c r="A5" s="19">
        <v>1920</v>
      </c>
      <c r="B5" s="19" t="s">
        <v>18</v>
      </c>
      <c r="C5" s="19" t="s">
        <v>18</v>
      </c>
      <c r="D5" s="19" t="s">
        <v>18</v>
      </c>
      <c r="E5" s="19" t="s">
        <v>18</v>
      </c>
      <c r="F5" s="19" t="s">
        <v>18</v>
      </c>
      <c r="G5" s="19" t="s">
        <v>18</v>
      </c>
      <c r="H5" s="19" t="s">
        <v>18</v>
      </c>
      <c r="I5" s="19" t="s">
        <v>18</v>
      </c>
      <c r="J5" s="19" t="s">
        <v>18</v>
      </c>
      <c r="K5" s="19" t="s">
        <v>18</v>
      </c>
      <c r="L5" s="19" t="s">
        <v>18</v>
      </c>
      <c r="M5" s="19" t="s">
        <v>18</v>
      </c>
      <c r="N5" s="19" t="s">
        <v>18</v>
      </c>
      <c r="O5" s="19" t="s">
        <v>18</v>
      </c>
      <c r="P5" s="19" t="s">
        <v>18</v>
      </c>
      <c r="Q5" s="19" t="s">
        <v>18</v>
      </c>
      <c r="R5" s="111"/>
      <c r="S5" s="19">
        <v>1920</v>
      </c>
      <c r="T5" s="19" t="s">
        <v>18</v>
      </c>
      <c r="U5" s="19" t="s">
        <v>18</v>
      </c>
      <c r="V5" s="19" t="s">
        <v>18</v>
      </c>
      <c r="W5" s="19" t="s">
        <v>18</v>
      </c>
      <c r="X5" s="19" t="s">
        <v>18</v>
      </c>
      <c r="Y5" s="19" t="s">
        <v>18</v>
      </c>
      <c r="Z5" s="19" t="s">
        <v>18</v>
      </c>
      <c r="AA5" s="19" t="s">
        <v>18</v>
      </c>
      <c r="AB5" s="19" t="s">
        <v>18</v>
      </c>
      <c r="AC5" s="19" t="s">
        <v>18</v>
      </c>
      <c r="AD5" s="19" t="s">
        <v>18</v>
      </c>
      <c r="AE5" s="19" t="s">
        <v>18</v>
      </c>
      <c r="AF5" s="19" t="s">
        <v>18</v>
      </c>
      <c r="AH5" s="19">
        <v>1920</v>
      </c>
      <c r="AI5" s="19" t="s">
        <v>18</v>
      </c>
      <c r="AJ5" s="19" t="s">
        <v>18</v>
      </c>
      <c r="AK5" s="19" t="s">
        <v>18</v>
      </c>
      <c r="AL5" s="19" t="s">
        <v>18</v>
      </c>
      <c r="AM5" s="19" t="s">
        <v>18</v>
      </c>
      <c r="AN5" s="19" t="s">
        <v>18</v>
      </c>
      <c r="AO5" s="19" t="s">
        <v>18</v>
      </c>
      <c r="AP5" s="19" t="s">
        <v>18</v>
      </c>
      <c r="AQ5" s="19" t="s">
        <v>18</v>
      </c>
      <c r="AR5" s="19" t="s">
        <v>18</v>
      </c>
      <c r="AS5" s="19" t="s">
        <v>18</v>
      </c>
      <c r="AT5" s="19" t="s">
        <v>18</v>
      </c>
      <c r="AU5" s="19"/>
      <c r="AV5" s="19">
        <v>1920</v>
      </c>
      <c r="AW5" s="19" t="s">
        <v>18</v>
      </c>
      <c r="AX5" s="19" t="s">
        <v>18</v>
      </c>
      <c r="AY5" s="19" t="s">
        <v>18</v>
      </c>
      <c r="AZ5" s="19" t="s">
        <v>18</v>
      </c>
      <c r="BA5" s="19" t="s">
        <v>18</v>
      </c>
      <c r="BB5" s="19" t="s">
        <v>18</v>
      </c>
      <c r="BC5" s="19" t="s">
        <v>18</v>
      </c>
      <c r="BD5" s="19" t="s">
        <v>18</v>
      </c>
      <c r="BE5" s="19" t="s">
        <v>18</v>
      </c>
      <c r="BF5" s="19" t="s">
        <v>18</v>
      </c>
      <c r="BG5" s="19" t="s">
        <v>18</v>
      </c>
      <c r="BH5" s="19" t="s">
        <v>18</v>
      </c>
      <c r="BJ5" s="19">
        <v>1920</v>
      </c>
      <c r="BK5" s="19" t="s">
        <v>18</v>
      </c>
      <c r="BL5" s="19" t="s">
        <v>18</v>
      </c>
      <c r="BM5" s="19" t="s">
        <v>18</v>
      </c>
      <c r="BN5" s="19" t="s">
        <v>18</v>
      </c>
      <c r="BO5" s="19" t="s">
        <v>18</v>
      </c>
      <c r="BP5" s="19" t="s">
        <v>18</v>
      </c>
      <c r="BQ5" s="19" t="s">
        <v>18</v>
      </c>
      <c r="BR5" s="19" t="s">
        <v>18</v>
      </c>
      <c r="BS5" s="19" t="s">
        <v>18</v>
      </c>
      <c r="BT5" s="19" t="s">
        <v>18</v>
      </c>
      <c r="BU5" s="19" t="s">
        <v>18</v>
      </c>
      <c r="BV5" s="19" t="s">
        <v>18</v>
      </c>
      <c r="BW5" s="19" t="s">
        <v>18</v>
      </c>
      <c r="BX5" s="109"/>
      <c r="BY5" s="19">
        <v>1920</v>
      </c>
      <c r="BZ5" s="19" t="s">
        <v>18</v>
      </c>
      <c r="CA5" s="19" t="s">
        <v>18</v>
      </c>
      <c r="CB5" s="19" t="s">
        <v>18</v>
      </c>
      <c r="CC5" s="19" t="s">
        <v>18</v>
      </c>
      <c r="CD5" s="19" t="s">
        <v>18</v>
      </c>
      <c r="CE5" s="19" t="s">
        <v>18</v>
      </c>
      <c r="CF5" s="19" t="s">
        <v>18</v>
      </c>
      <c r="CG5" s="19" t="s">
        <v>18</v>
      </c>
      <c r="CH5" s="19" t="s">
        <v>18</v>
      </c>
      <c r="CI5" s="19" t="s">
        <v>18</v>
      </c>
      <c r="CJ5" s="19" t="s">
        <v>18</v>
      </c>
      <c r="CK5" s="19" t="s">
        <v>18</v>
      </c>
      <c r="CL5" s="109"/>
      <c r="CM5" s="19">
        <v>1920</v>
      </c>
      <c r="CN5" s="19" t="s">
        <v>18</v>
      </c>
      <c r="CO5" s="19" t="s">
        <v>18</v>
      </c>
      <c r="CP5" s="19" t="s">
        <v>18</v>
      </c>
      <c r="CQ5" s="19" t="s">
        <v>18</v>
      </c>
      <c r="CS5" s="19">
        <v>1920</v>
      </c>
      <c r="CT5" s="19" t="s">
        <v>18</v>
      </c>
      <c r="CU5" s="19" t="s">
        <v>18</v>
      </c>
      <c r="CV5" s="19" t="s">
        <v>18</v>
      </c>
      <c r="CW5" s="19" t="s">
        <v>18</v>
      </c>
      <c r="CX5" s="19" t="s">
        <v>18</v>
      </c>
      <c r="CY5" s="19" t="s">
        <v>18</v>
      </c>
      <c r="CZ5" s="19" t="s">
        <v>18</v>
      </c>
      <c r="DA5" s="109"/>
      <c r="DB5" s="19">
        <v>1920</v>
      </c>
      <c r="DC5" s="19"/>
      <c r="DD5" s="19"/>
      <c r="DE5" s="19"/>
      <c r="DF5" s="18" t="s">
        <v>18</v>
      </c>
      <c r="DG5" s="18" t="s">
        <v>18</v>
      </c>
      <c r="DH5" s="18" t="s">
        <v>18</v>
      </c>
      <c r="DI5" s="18" t="s">
        <v>18</v>
      </c>
      <c r="DK5" s="18" t="s">
        <v>18</v>
      </c>
      <c r="DN5" s="18" t="s">
        <v>18</v>
      </c>
      <c r="DO5" s="18" t="s">
        <v>18</v>
      </c>
      <c r="DW5" s="12">
        <v>1920</v>
      </c>
      <c r="DX5" s="10" t="s">
        <v>18</v>
      </c>
      <c r="DY5" s="10" t="s">
        <v>18</v>
      </c>
      <c r="DZ5" s="10" t="s">
        <v>18</v>
      </c>
      <c r="EA5" s="10" t="s">
        <v>18</v>
      </c>
      <c r="EE5" s="19"/>
      <c r="EP5" s="19"/>
      <c r="EQ5" s="136"/>
      <c r="ER5" s="136"/>
      <c r="ET5" s="136"/>
      <c r="EU5" s="136"/>
      <c r="EV5" s="136"/>
    </row>
    <row r="6" spans="1:152" x14ac:dyDescent="0.25">
      <c r="A6" s="19">
        <v>1921</v>
      </c>
      <c r="B6" s="19" t="s">
        <v>18</v>
      </c>
      <c r="C6" s="19" t="s">
        <v>18</v>
      </c>
      <c r="D6" s="19" t="s">
        <v>18</v>
      </c>
      <c r="E6" s="19" t="s">
        <v>18</v>
      </c>
      <c r="F6" s="19" t="s">
        <v>18</v>
      </c>
      <c r="G6" s="19" t="s">
        <v>18</v>
      </c>
      <c r="H6" s="19" t="s">
        <v>18</v>
      </c>
      <c r="I6" s="19" t="s">
        <v>18</v>
      </c>
      <c r="J6" s="19" t="s">
        <v>18</v>
      </c>
      <c r="K6" s="19" t="s">
        <v>18</v>
      </c>
      <c r="L6" s="19" t="s">
        <v>18</v>
      </c>
      <c r="M6" s="19" t="s">
        <v>18</v>
      </c>
      <c r="N6" s="19" t="s">
        <v>18</v>
      </c>
      <c r="O6" s="19" t="s">
        <v>18</v>
      </c>
      <c r="P6" s="19" t="s">
        <v>18</v>
      </c>
      <c r="Q6" s="19" t="s">
        <v>18</v>
      </c>
      <c r="R6" s="111"/>
      <c r="S6" s="19">
        <v>1921</v>
      </c>
      <c r="T6" s="19" t="s">
        <v>18</v>
      </c>
      <c r="U6" s="19" t="s">
        <v>18</v>
      </c>
      <c r="V6" s="19" t="s">
        <v>18</v>
      </c>
      <c r="W6" s="19" t="s">
        <v>18</v>
      </c>
      <c r="X6" s="19" t="s">
        <v>18</v>
      </c>
      <c r="Y6" s="19" t="s">
        <v>18</v>
      </c>
      <c r="Z6" s="19" t="s">
        <v>18</v>
      </c>
      <c r="AA6" s="19" t="s">
        <v>18</v>
      </c>
      <c r="AB6" s="19" t="s">
        <v>18</v>
      </c>
      <c r="AC6" s="19" t="s">
        <v>18</v>
      </c>
      <c r="AD6" s="19" t="s">
        <v>18</v>
      </c>
      <c r="AE6" s="19" t="s">
        <v>18</v>
      </c>
      <c r="AF6" s="19" t="s">
        <v>18</v>
      </c>
      <c r="AG6" s="17"/>
      <c r="AH6" s="19">
        <v>1921</v>
      </c>
      <c r="AI6" s="19" t="s">
        <v>18</v>
      </c>
      <c r="AJ6" s="19" t="s">
        <v>18</v>
      </c>
      <c r="AK6" s="19" t="s">
        <v>18</v>
      </c>
      <c r="AL6" s="19" t="s">
        <v>18</v>
      </c>
      <c r="AM6" s="19" t="s">
        <v>18</v>
      </c>
      <c r="AN6" s="19" t="s">
        <v>18</v>
      </c>
      <c r="AO6" s="19" t="s">
        <v>18</v>
      </c>
      <c r="AP6" s="19" t="s">
        <v>18</v>
      </c>
      <c r="AQ6" s="19" t="s">
        <v>18</v>
      </c>
      <c r="AR6" s="19" t="s">
        <v>18</v>
      </c>
      <c r="AS6" s="19" t="s">
        <v>18</v>
      </c>
      <c r="AT6" s="19" t="s">
        <v>18</v>
      </c>
      <c r="AU6" s="19"/>
      <c r="AV6" s="19">
        <v>1921</v>
      </c>
      <c r="AW6" s="19" t="s">
        <v>18</v>
      </c>
      <c r="AX6" s="19" t="s">
        <v>18</v>
      </c>
      <c r="AY6" s="19" t="s">
        <v>18</v>
      </c>
      <c r="AZ6" s="19" t="s">
        <v>18</v>
      </c>
      <c r="BA6" s="19" t="s">
        <v>18</v>
      </c>
      <c r="BB6" s="19" t="s">
        <v>18</v>
      </c>
      <c r="BC6" s="19" t="s">
        <v>18</v>
      </c>
      <c r="BD6" s="19" t="s">
        <v>18</v>
      </c>
      <c r="BE6" s="19" t="s">
        <v>18</v>
      </c>
      <c r="BF6" s="19" t="s">
        <v>18</v>
      </c>
      <c r="BG6" s="19" t="s">
        <v>18</v>
      </c>
      <c r="BH6" s="19" t="s">
        <v>18</v>
      </c>
      <c r="BJ6" s="19">
        <v>1921</v>
      </c>
      <c r="BK6" s="19" t="s">
        <v>18</v>
      </c>
      <c r="BL6" s="19" t="s">
        <v>18</v>
      </c>
      <c r="BM6" s="19" t="s">
        <v>18</v>
      </c>
      <c r="BN6" s="19" t="s">
        <v>18</v>
      </c>
      <c r="BO6" s="19" t="s">
        <v>18</v>
      </c>
      <c r="BP6" s="19" t="s">
        <v>18</v>
      </c>
      <c r="BQ6" s="19" t="s">
        <v>18</v>
      </c>
      <c r="BR6" s="19" t="s">
        <v>18</v>
      </c>
      <c r="BS6" s="19" t="s">
        <v>18</v>
      </c>
      <c r="BT6" s="19" t="s">
        <v>18</v>
      </c>
      <c r="BU6" s="19" t="s">
        <v>18</v>
      </c>
      <c r="BV6" s="19" t="s">
        <v>18</v>
      </c>
      <c r="BW6" s="19" t="s">
        <v>18</v>
      </c>
      <c r="BX6" s="109"/>
      <c r="BY6" s="19">
        <v>1921</v>
      </c>
      <c r="BZ6" s="19" t="s">
        <v>18</v>
      </c>
      <c r="CA6" s="19" t="s">
        <v>18</v>
      </c>
      <c r="CB6" s="19" t="s">
        <v>18</v>
      </c>
      <c r="CC6" s="19" t="s">
        <v>18</v>
      </c>
      <c r="CD6" s="19" t="s">
        <v>18</v>
      </c>
      <c r="CE6" s="19" t="s">
        <v>18</v>
      </c>
      <c r="CF6" s="19" t="s">
        <v>18</v>
      </c>
      <c r="CG6" s="19" t="s">
        <v>18</v>
      </c>
      <c r="CH6" s="19" t="s">
        <v>18</v>
      </c>
      <c r="CI6" s="19" t="s">
        <v>18</v>
      </c>
      <c r="CJ6" s="19" t="s">
        <v>18</v>
      </c>
      <c r="CK6" s="19" t="s">
        <v>18</v>
      </c>
      <c r="CL6" s="109"/>
      <c r="CM6" s="19">
        <v>1921</v>
      </c>
      <c r="CN6" s="19" t="s">
        <v>18</v>
      </c>
      <c r="CO6" s="19" t="s">
        <v>18</v>
      </c>
      <c r="CP6" s="19" t="s">
        <v>18</v>
      </c>
      <c r="CQ6" s="19" t="s">
        <v>18</v>
      </c>
      <c r="CS6" s="19">
        <v>1921</v>
      </c>
      <c r="CT6" s="19" t="s">
        <v>18</v>
      </c>
      <c r="CU6" s="19" t="s">
        <v>18</v>
      </c>
      <c r="CV6" s="19" t="s">
        <v>18</v>
      </c>
      <c r="CW6" s="19" t="s">
        <v>18</v>
      </c>
      <c r="CX6" s="19" t="s">
        <v>18</v>
      </c>
      <c r="CY6" s="19" t="s">
        <v>18</v>
      </c>
      <c r="CZ6" s="19" t="s">
        <v>18</v>
      </c>
      <c r="DA6" s="109"/>
      <c r="DB6" s="19">
        <v>1921</v>
      </c>
      <c r="DC6" s="19"/>
      <c r="DD6" s="19"/>
      <c r="DE6" s="19"/>
      <c r="DF6" s="18" t="s">
        <v>18</v>
      </c>
      <c r="DG6" s="18" t="s">
        <v>18</v>
      </c>
      <c r="DH6" s="18" t="s">
        <v>18</v>
      </c>
      <c r="DI6" s="18" t="s">
        <v>18</v>
      </c>
      <c r="DK6" s="18" t="s">
        <v>18</v>
      </c>
      <c r="DN6" s="18" t="s">
        <v>18</v>
      </c>
      <c r="DO6" s="18" t="s">
        <v>18</v>
      </c>
      <c r="DW6" s="12">
        <v>1921</v>
      </c>
      <c r="DX6" s="10" t="s">
        <v>18</v>
      </c>
      <c r="DY6" s="10" t="s">
        <v>18</v>
      </c>
      <c r="DZ6" s="10" t="s">
        <v>18</v>
      </c>
      <c r="EA6" s="10" t="s">
        <v>18</v>
      </c>
      <c r="EE6" s="19"/>
      <c r="EP6" s="19"/>
      <c r="EQ6" s="136"/>
      <c r="ER6" s="136"/>
      <c r="ET6" s="136"/>
      <c r="EU6" s="136"/>
      <c r="EV6" s="136"/>
    </row>
    <row r="7" spans="1:152" x14ac:dyDescent="0.25">
      <c r="A7" s="19">
        <v>1922</v>
      </c>
      <c r="B7" s="19" t="s">
        <v>18</v>
      </c>
      <c r="C7" s="19" t="s">
        <v>18</v>
      </c>
      <c r="D7" s="19" t="s">
        <v>18</v>
      </c>
      <c r="E7" s="19" t="s">
        <v>18</v>
      </c>
      <c r="F7" s="19" t="s">
        <v>18</v>
      </c>
      <c r="G7" s="19" t="s">
        <v>18</v>
      </c>
      <c r="H7" s="19" t="s">
        <v>18</v>
      </c>
      <c r="I7" s="19" t="s">
        <v>18</v>
      </c>
      <c r="J7" s="19" t="s">
        <v>18</v>
      </c>
      <c r="K7" s="19" t="s">
        <v>18</v>
      </c>
      <c r="L7" s="19" t="s">
        <v>18</v>
      </c>
      <c r="M7" s="19" t="s">
        <v>18</v>
      </c>
      <c r="N7" s="19" t="s">
        <v>18</v>
      </c>
      <c r="O7" s="19" t="s">
        <v>18</v>
      </c>
      <c r="P7" s="19" t="s">
        <v>18</v>
      </c>
      <c r="Q7" s="19" t="s">
        <v>18</v>
      </c>
      <c r="R7" s="111"/>
      <c r="S7" s="19">
        <v>1922</v>
      </c>
      <c r="T7" s="19" t="s">
        <v>18</v>
      </c>
      <c r="U7" s="19" t="s">
        <v>18</v>
      </c>
      <c r="V7" s="19" t="s">
        <v>18</v>
      </c>
      <c r="W7" s="19" t="s">
        <v>18</v>
      </c>
      <c r="X7" s="19" t="s">
        <v>18</v>
      </c>
      <c r="Y7" s="19" t="s">
        <v>18</v>
      </c>
      <c r="Z7" s="19" t="s">
        <v>18</v>
      </c>
      <c r="AA7" s="19" t="s">
        <v>18</v>
      </c>
      <c r="AB7" s="19" t="s">
        <v>18</v>
      </c>
      <c r="AC7" s="19" t="s">
        <v>18</v>
      </c>
      <c r="AD7" s="19" t="s">
        <v>18</v>
      </c>
      <c r="AE7" s="19" t="s">
        <v>18</v>
      </c>
      <c r="AF7" s="19" t="s">
        <v>18</v>
      </c>
      <c r="AG7" s="17"/>
      <c r="AH7" s="19">
        <v>1922</v>
      </c>
      <c r="AI7" s="19" t="s">
        <v>18</v>
      </c>
      <c r="AJ7" s="19" t="s">
        <v>18</v>
      </c>
      <c r="AK7" s="19" t="s">
        <v>18</v>
      </c>
      <c r="AL7" s="19" t="s">
        <v>18</v>
      </c>
      <c r="AM7" s="19" t="s">
        <v>18</v>
      </c>
      <c r="AN7" s="19" t="s">
        <v>18</v>
      </c>
      <c r="AO7" s="19" t="s">
        <v>18</v>
      </c>
      <c r="AP7" s="19" t="s">
        <v>18</v>
      </c>
      <c r="AQ7" s="19" t="s">
        <v>18</v>
      </c>
      <c r="AR7" s="19" t="s">
        <v>18</v>
      </c>
      <c r="AS7" s="19" t="s">
        <v>18</v>
      </c>
      <c r="AT7" s="19" t="s">
        <v>18</v>
      </c>
      <c r="AU7" s="19"/>
      <c r="AV7" s="19">
        <v>1922</v>
      </c>
      <c r="AW7" s="19" t="s">
        <v>18</v>
      </c>
      <c r="AX7" s="19" t="s">
        <v>18</v>
      </c>
      <c r="AY7" s="19" t="s">
        <v>18</v>
      </c>
      <c r="AZ7" s="19" t="s">
        <v>18</v>
      </c>
      <c r="BA7" s="19" t="s">
        <v>18</v>
      </c>
      <c r="BB7" s="19" t="s">
        <v>18</v>
      </c>
      <c r="BC7" s="19" t="s">
        <v>18</v>
      </c>
      <c r="BD7" s="19" t="s">
        <v>18</v>
      </c>
      <c r="BE7" s="19" t="s">
        <v>18</v>
      </c>
      <c r="BF7" s="19" t="s">
        <v>18</v>
      </c>
      <c r="BG7" s="19" t="s">
        <v>18</v>
      </c>
      <c r="BH7" s="19" t="s">
        <v>18</v>
      </c>
      <c r="BJ7" s="19">
        <v>1922</v>
      </c>
      <c r="BK7" s="19" t="s">
        <v>18</v>
      </c>
      <c r="BL7" s="19" t="s">
        <v>18</v>
      </c>
      <c r="BM7" s="19" t="s">
        <v>18</v>
      </c>
      <c r="BN7" s="19" t="s">
        <v>18</v>
      </c>
      <c r="BO7" s="19" t="s">
        <v>18</v>
      </c>
      <c r="BP7" s="19" t="s">
        <v>18</v>
      </c>
      <c r="BQ7" s="19" t="s">
        <v>18</v>
      </c>
      <c r="BR7" s="19" t="s">
        <v>18</v>
      </c>
      <c r="BS7" s="19" t="s">
        <v>18</v>
      </c>
      <c r="BT7" s="19" t="s">
        <v>18</v>
      </c>
      <c r="BU7" s="19" t="s">
        <v>18</v>
      </c>
      <c r="BV7" s="19" t="s">
        <v>18</v>
      </c>
      <c r="BW7" s="19" t="s">
        <v>18</v>
      </c>
      <c r="BX7" s="109"/>
      <c r="BY7" s="19">
        <v>1922</v>
      </c>
      <c r="BZ7" s="19" t="s">
        <v>18</v>
      </c>
      <c r="CA7" s="19" t="s">
        <v>18</v>
      </c>
      <c r="CB7" s="19" t="s">
        <v>18</v>
      </c>
      <c r="CC7" s="19" t="s">
        <v>18</v>
      </c>
      <c r="CD7" s="19" t="s">
        <v>18</v>
      </c>
      <c r="CE7" s="19" t="s">
        <v>18</v>
      </c>
      <c r="CF7" s="19" t="s">
        <v>18</v>
      </c>
      <c r="CG7" s="19" t="s">
        <v>18</v>
      </c>
      <c r="CH7" s="19" t="s">
        <v>18</v>
      </c>
      <c r="CI7" s="19" t="s">
        <v>18</v>
      </c>
      <c r="CJ7" s="19" t="s">
        <v>18</v>
      </c>
      <c r="CK7" s="19" t="s">
        <v>18</v>
      </c>
      <c r="CL7" s="109"/>
      <c r="CM7" s="19">
        <v>1922</v>
      </c>
      <c r="CN7" s="19" t="s">
        <v>18</v>
      </c>
      <c r="CO7" s="19" t="s">
        <v>18</v>
      </c>
      <c r="CP7" s="19" t="s">
        <v>18</v>
      </c>
      <c r="CQ7" s="19" t="s">
        <v>18</v>
      </c>
      <c r="CS7" s="19">
        <v>1922</v>
      </c>
      <c r="CT7" s="19" t="s">
        <v>18</v>
      </c>
      <c r="CU7" s="19" t="s">
        <v>18</v>
      </c>
      <c r="CV7" s="19" t="s">
        <v>18</v>
      </c>
      <c r="CW7" s="19" t="s">
        <v>18</v>
      </c>
      <c r="CX7" s="19" t="s">
        <v>18</v>
      </c>
      <c r="CY7" s="19" t="s">
        <v>18</v>
      </c>
      <c r="CZ7" s="19" t="s">
        <v>18</v>
      </c>
      <c r="DA7" s="109"/>
      <c r="DB7" s="19">
        <v>1922</v>
      </c>
      <c r="DC7" s="19"/>
      <c r="DD7" s="19"/>
      <c r="DE7" s="19"/>
      <c r="DF7" s="18" t="s">
        <v>18</v>
      </c>
      <c r="DG7" s="18" t="s">
        <v>18</v>
      </c>
      <c r="DH7" s="18" t="s">
        <v>18</v>
      </c>
      <c r="DI7" s="18" t="s">
        <v>18</v>
      </c>
      <c r="DK7" s="18" t="s">
        <v>18</v>
      </c>
      <c r="DN7" s="18" t="s">
        <v>18</v>
      </c>
      <c r="DO7" s="18" t="s">
        <v>18</v>
      </c>
      <c r="DW7" s="12">
        <v>1922</v>
      </c>
      <c r="DX7" s="10" t="s">
        <v>18</v>
      </c>
      <c r="DY7" s="10" t="s">
        <v>18</v>
      </c>
      <c r="DZ7" s="10" t="s">
        <v>18</v>
      </c>
      <c r="EA7" s="10" t="s">
        <v>18</v>
      </c>
      <c r="EE7" s="19"/>
      <c r="EP7" s="19"/>
      <c r="EQ7" s="136"/>
      <c r="ER7" s="136"/>
      <c r="ET7" s="136"/>
      <c r="EU7" s="136"/>
      <c r="EV7" s="136"/>
    </row>
    <row r="8" spans="1:152" x14ac:dyDescent="0.25">
      <c r="A8" s="19">
        <v>1923</v>
      </c>
      <c r="B8" s="19" t="s">
        <v>18</v>
      </c>
      <c r="C8" s="19" t="s">
        <v>18</v>
      </c>
      <c r="D8" s="19" t="s">
        <v>18</v>
      </c>
      <c r="E8" s="19" t="s">
        <v>18</v>
      </c>
      <c r="F8" s="19" t="s">
        <v>18</v>
      </c>
      <c r="G8" s="19" t="s">
        <v>18</v>
      </c>
      <c r="H8" s="19" t="s">
        <v>18</v>
      </c>
      <c r="I8" s="19" t="s">
        <v>18</v>
      </c>
      <c r="J8" s="19" t="s">
        <v>18</v>
      </c>
      <c r="K8" s="19" t="s">
        <v>18</v>
      </c>
      <c r="L8" s="19" t="s">
        <v>18</v>
      </c>
      <c r="M8" s="19" t="s">
        <v>18</v>
      </c>
      <c r="N8" s="19" t="s">
        <v>18</v>
      </c>
      <c r="O8" s="19" t="s">
        <v>18</v>
      </c>
      <c r="P8" s="19" t="s">
        <v>18</v>
      </c>
      <c r="Q8" s="19" t="s">
        <v>18</v>
      </c>
      <c r="R8" s="111"/>
      <c r="S8" s="19">
        <v>1923</v>
      </c>
      <c r="T8" s="19" t="s">
        <v>18</v>
      </c>
      <c r="U8" s="19" t="s">
        <v>18</v>
      </c>
      <c r="V8" s="19" t="s">
        <v>18</v>
      </c>
      <c r="W8" s="19" t="s">
        <v>18</v>
      </c>
      <c r="X8" s="19" t="s">
        <v>18</v>
      </c>
      <c r="Y8" s="19" t="s">
        <v>18</v>
      </c>
      <c r="Z8" s="19" t="s">
        <v>18</v>
      </c>
      <c r="AA8" s="19" t="s">
        <v>18</v>
      </c>
      <c r="AB8" s="19" t="s">
        <v>18</v>
      </c>
      <c r="AC8" s="19" t="s">
        <v>18</v>
      </c>
      <c r="AD8" s="19" t="s">
        <v>18</v>
      </c>
      <c r="AE8" s="19" t="s">
        <v>18</v>
      </c>
      <c r="AF8" s="19" t="s">
        <v>18</v>
      </c>
      <c r="AG8" s="17"/>
      <c r="AH8" s="19">
        <v>1923</v>
      </c>
      <c r="AI8" s="19" t="s">
        <v>18</v>
      </c>
      <c r="AJ8" s="19" t="s">
        <v>18</v>
      </c>
      <c r="AK8" s="19" t="s">
        <v>18</v>
      </c>
      <c r="AL8" s="19" t="s">
        <v>18</v>
      </c>
      <c r="AM8" s="19" t="s">
        <v>18</v>
      </c>
      <c r="AN8" s="19" t="s">
        <v>18</v>
      </c>
      <c r="AO8" s="19" t="s">
        <v>18</v>
      </c>
      <c r="AP8" s="19" t="s">
        <v>18</v>
      </c>
      <c r="AQ8" s="19" t="s">
        <v>18</v>
      </c>
      <c r="AR8" s="19" t="s">
        <v>18</v>
      </c>
      <c r="AS8" s="19" t="s">
        <v>18</v>
      </c>
      <c r="AT8" s="19" t="s">
        <v>18</v>
      </c>
      <c r="AU8" s="19"/>
      <c r="AV8" s="19">
        <v>1923</v>
      </c>
      <c r="AW8" s="19" t="s">
        <v>18</v>
      </c>
      <c r="AX8" s="19" t="s">
        <v>18</v>
      </c>
      <c r="AY8" s="19" t="s">
        <v>18</v>
      </c>
      <c r="AZ8" s="19" t="s">
        <v>18</v>
      </c>
      <c r="BA8" s="19" t="s">
        <v>18</v>
      </c>
      <c r="BB8" s="19" t="s">
        <v>18</v>
      </c>
      <c r="BC8" s="19" t="s">
        <v>18</v>
      </c>
      <c r="BD8" s="19" t="s">
        <v>18</v>
      </c>
      <c r="BE8" s="19" t="s">
        <v>18</v>
      </c>
      <c r="BF8" s="19" t="s">
        <v>18</v>
      </c>
      <c r="BG8" s="19" t="s">
        <v>18</v>
      </c>
      <c r="BH8" s="19" t="s">
        <v>18</v>
      </c>
      <c r="BJ8" s="19">
        <v>1923</v>
      </c>
      <c r="BK8" s="19" t="s">
        <v>18</v>
      </c>
      <c r="BL8" s="19" t="s">
        <v>18</v>
      </c>
      <c r="BM8" s="19" t="s">
        <v>18</v>
      </c>
      <c r="BN8" s="19" t="s">
        <v>18</v>
      </c>
      <c r="BO8" s="19" t="s">
        <v>18</v>
      </c>
      <c r="BP8" s="19" t="s">
        <v>18</v>
      </c>
      <c r="BQ8" s="19" t="s">
        <v>18</v>
      </c>
      <c r="BR8" s="19" t="s">
        <v>18</v>
      </c>
      <c r="BS8" s="19" t="s">
        <v>18</v>
      </c>
      <c r="BT8" s="19" t="s">
        <v>18</v>
      </c>
      <c r="BU8" s="19" t="s">
        <v>18</v>
      </c>
      <c r="BV8" s="19" t="s">
        <v>18</v>
      </c>
      <c r="BW8" s="19" t="s">
        <v>18</v>
      </c>
      <c r="BX8" s="109"/>
      <c r="BY8" s="19">
        <v>1923</v>
      </c>
      <c r="BZ8" s="19" t="s">
        <v>18</v>
      </c>
      <c r="CA8" s="19" t="s">
        <v>18</v>
      </c>
      <c r="CB8" s="19" t="s">
        <v>18</v>
      </c>
      <c r="CC8" s="19" t="s">
        <v>18</v>
      </c>
      <c r="CD8" s="19" t="s">
        <v>18</v>
      </c>
      <c r="CE8" s="19" t="s">
        <v>18</v>
      </c>
      <c r="CF8" s="19" t="s">
        <v>18</v>
      </c>
      <c r="CG8" s="19" t="s">
        <v>18</v>
      </c>
      <c r="CH8" s="19" t="s">
        <v>18</v>
      </c>
      <c r="CI8" s="19" t="s">
        <v>18</v>
      </c>
      <c r="CJ8" s="19" t="s">
        <v>18</v>
      </c>
      <c r="CK8" s="19" t="s">
        <v>18</v>
      </c>
      <c r="CL8" s="109"/>
      <c r="CM8" s="19">
        <v>1923</v>
      </c>
      <c r="CN8" s="19" t="s">
        <v>18</v>
      </c>
      <c r="CO8" s="19" t="s">
        <v>18</v>
      </c>
      <c r="CP8" s="19" t="s">
        <v>18</v>
      </c>
      <c r="CQ8" s="19" t="s">
        <v>18</v>
      </c>
      <c r="CS8" s="19">
        <v>1923</v>
      </c>
      <c r="CT8" s="19" t="s">
        <v>18</v>
      </c>
      <c r="CU8" s="19" t="s">
        <v>18</v>
      </c>
      <c r="CV8" s="19" t="s">
        <v>18</v>
      </c>
      <c r="CW8" s="19" t="s">
        <v>18</v>
      </c>
      <c r="CX8" s="19" t="s">
        <v>18</v>
      </c>
      <c r="CY8" s="19" t="s">
        <v>18</v>
      </c>
      <c r="CZ8" s="19" t="s">
        <v>18</v>
      </c>
      <c r="DA8" s="109"/>
      <c r="DB8" s="19">
        <v>1923</v>
      </c>
      <c r="DC8" s="19"/>
      <c r="DD8" s="19"/>
      <c r="DE8" s="19"/>
      <c r="DF8" s="18" t="s">
        <v>18</v>
      </c>
      <c r="DG8" s="18" t="s">
        <v>18</v>
      </c>
      <c r="DH8" s="18" t="s">
        <v>18</v>
      </c>
      <c r="DI8" s="18" t="s">
        <v>18</v>
      </c>
      <c r="DK8" s="18" t="s">
        <v>18</v>
      </c>
      <c r="DN8" s="18" t="s">
        <v>18</v>
      </c>
      <c r="DO8" s="18" t="s">
        <v>18</v>
      </c>
      <c r="DW8" s="12">
        <v>1923</v>
      </c>
      <c r="DX8" s="10" t="s">
        <v>18</v>
      </c>
      <c r="DY8" s="10" t="s">
        <v>18</v>
      </c>
      <c r="DZ8" s="10" t="s">
        <v>18</v>
      </c>
      <c r="EA8" s="10" t="s">
        <v>18</v>
      </c>
      <c r="EE8" s="19"/>
      <c r="EP8" s="19"/>
      <c r="EQ8" s="136"/>
      <c r="ER8" s="136"/>
      <c r="ET8" s="136"/>
      <c r="EU8" s="136"/>
      <c r="EV8" s="136"/>
    </row>
    <row r="9" spans="1:152" x14ac:dyDescent="0.25">
      <c r="A9" s="19">
        <v>1924</v>
      </c>
      <c r="B9" s="19" t="s">
        <v>18</v>
      </c>
      <c r="C9" s="19" t="s">
        <v>18</v>
      </c>
      <c r="D9" s="19" t="s">
        <v>18</v>
      </c>
      <c r="E9" s="19" t="s">
        <v>18</v>
      </c>
      <c r="F9" s="19" t="s">
        <v>18</v>
      </c>
      <c r="G9" s="19" t="s">
        <v>18</v>
      </c>
      <c r="H9" s="19" t="s">
        <v>18</v>
      </c>
      <c r="I9" s="19" t="s">
        <v>18</v>
      </c>
      <c r="J9" s="19" t="s">
        <v>18</v>
      </c>
      <c r="K9" s="19" t="s">
        <v>18</v>
      </c>
      <c r="L9" s="19" t="s">
        <v>18</v>
      </c>
      <c r="M9" s="19" t="s">
        <v>18</v>
      </c>
      <c r="N9" s="19" t="s">
        <v>18</v>
      </c>
      <c r="O9" s="19" t="s">
        <v>18</v>
      </c>
      <c r="P9" s="19" t="s">
        <v>18</v>
      </c>
      <c r="Q9" s="19" t="s">
        <v>18</v>
      </c>
      <c r="R9" s="111"/>
      <c r="S9" s="19">
        <v>1924</v>
      </c>
      <c r="T9" s="19" t="s">
        <v>18</v>
      </c>
      <c r="U9" s="19" t="s">
        <v>18</v>
      </c>
      <c r="V9" s="19" t="s">
        <v>18</v>
      </c>
      <c r="W9" s="19" t="s">
        <v>18</v>
      </c>
      <c r="X9" s="19" t="s">
        <v>18</v>
      </c>
      <c r="Y9" s="19" t="s">
        <v>18</v>
      </c>
      <c r="Z9" s="19" t="s">
        <v>18</v>
      </c>
      <c r="AA9" s="19" t="s">
        <v>18</v>
      </c>
      <c r="AB9" s="19" t="s">
        <v>18</v>
      </c>
      <c r="AC9" s="19" t="s">
        <v>18</v>
      </c>
      <c r="AD9" s="19" t="s">
        <v>18</v>
      </c>
      <c r="AE9" s="19" t="s">
        <v>18</v>
      </c>
      <c r="AF9" s="19" t="s">
        <v>18</v>
      </c>
      <c r="AG9" s="17"/>
      <c r="AH9" s="19">
        <v>1924</v>
      </c>
      <c r="AI9" s="19" t="s">
        <v>18</v>
      </c>
      <c r="AJ9" s="19" t="s">
        <v>18</v>
      </c>
      <c r="AK9" s="19" t="s">
        <v>18</v>
      </c>
      <c r="AL9" s="19" t="s">
        <v>18</v>
      </c>
      <c r="AM9" s="19" t="s">
        <v>18</v>
      </c>
      <c r="AN9" s="19" t="s">
        <v>18</v>
      </c>
      <c r="AO9" s="19" t="s">
        <v>18</v>
      </c>
      <c r="AP9" s="19" t="s">
        <v>18</v>
      </c>
      <c r="AQ9" s="19" t="s">
        <v>18</v>
      </c>
      <c r="AR9" s="19" t="s">
        <v>18</v>
      </c>
      <c r="AS9" s="19" t="s">
        <v>18</v>
      </c>
      <c r="AT9" s="19" t="s">
        <v>18</v>
      </c>
      <c r="AU9" s="19"/>
      <c r="AV9" s="19">
        <v>1924</v>
      </c>
      <c r="AW9" s="19" t="s">
        <v>18</v>
      </c>
      <c r="AX9" s="19" t="s">
        <v>18</v>
      </c>
      <c r="AY9" s="19" t="s">
        <v>18</v>
      </c>
      <c r="AZ9" s="19" t="s">
        <v>18</v>
      </c>
      <c r="BA9" s="19" t="s">
        <v>18</v>
      </c>
      <c r="BB9" s="19" t="s">
        <v>18</v>
      </c>
      <c r="BC9" s="19" t="s">
        <v>18</v>
      </c>
      <c r="BD9" s="19" t="s">
        <v>18</v>
      </c>
      <c r="BE9" s="19" t="s">
        <v>18</v>
      </c>
      <c r="BF9" s="19" t="s">
        <v>18</v>
      </c>
      <c r="BG9" s="19" t="s">
        <v>18</v>
      </c>
      <c r="BH9" s="19" t="s">
        <v>18</v>
      </c>
      <c r="BJ9" s="19">
        <v>1924</v>
      </c>
      <c r="BK9" s="19" t="s">
        <v>18</v>
      </c>
      <c r="BL9" s="19" t="s">
        <v>18</v>
      </c>
      <c r="BM9" s="19" t="s">
        <v>18</v>
      </c>
      <c r="BN9" s="19" t="s">
        <v>18</v>
      </c>
      <c r="BO9" s="19" t="s">
        <v>18</v>
      </c>
      <c r="BP9" s="19" t="s">
        <v>18</v>
      </c>
      <c r="BQ9" s="19" t="s">
        <v>18</v>
      </c>
      <c r="BR9" s="19" t="s">
        <v>18</v>
      </c>
      <c r="BS9" s="19" t="s">
        <v>18</v>
      </c>
      <c r="BT9" s="19" t="s">
        <v>18</v>
      </c>
      <c r="BU9" s="19" t="s">
        <v>18</v>
      </c>
      <c r="BV9" s="19" t="s">
        <v>18</v>
      </c>
      <c r="BW9" s="19" t="s">
        <v>18</v>
      </c>
      <c r="BX9" s="109"/>
      <c r="BY9" s="19">
        <v>1924</v>
      </c>
      <c r="BZ9" s="19" t="s">
        <v>18</v>
      </c>
      <c r="CA9" s="19" t="s">
        <v>18</v>
      </c>
      <c r="CB9" s="19" t="s">
        <v>18</v>
      </c>
      <c r="CC9" s="19" t="s">
        <v>18</v>
      </c>
      <c r="CD9" s="19" t="s">
        <v>18</v>
      </c>
      <c r="CE9" s="19" t="s">
        <v>18</v>
      </c>
      <c r="CF9" s="19" t="s">
        <v>18</v>
      </c>
      <c r="CG9" s="19" t="s">
        <v>18</v>
      </c>
      <c r="CH9" s="19" t="s">
        <v>18</v>
      </c>
      <c r="CI9" s="19" t="s">
        <v>18</v>
      </c>
      <c r="CJ9" s="19" t="s">
        <v>18</v>
      </c>
      <c r="CK9" s="19" t="s">
        <v>18</v>
      </c>
      <c r="CL9" s="109"/>
      <c r="CM9" s="19">
        <v>1924</v>
      </c>
      <c r="CN9" s="19" t="s">
        <v>18</v>
      </c>
      <c r="CO9" s="19" t="s">
        <v>18</v>
      </c>
      <c r="CP9" s="19" t="s">
        <v>18</v>
      </c>
      <c r="CQ9" s="19" t="s">
        <v>18</v>
      </c>
      <c r="CS9" s="19">
        <v>1924</v>
      </c>
      <c r="CT9" s="19" t="s">
        <v>18</v>
      </c>
      <c r="CU9" s="19" t="s">
        <v>18</v>
      </c>
      <c r="CV9" s="19" t="s">
        <v>18</v>
      </c>
      <c r="CW9" s="19" t="s">
        <v>18</v>
      </c>
      <c r="CX9" s="19" t="s">
        <v>18</v>
      </c>
      <c r="CY9" s="19" t="s">
        <v>18</v>
      </c>
      <c r="CZ9" s="19" t="s">
        <v>18</v>
      </c>
      <c r="DA9" s="109"/>
      <c r="DB9" s="19">
        <v>1924</v>
      </c>
      <c r="DC9" s="19"/>
      <c r="DD9" s="19"/>
      <c r="DE9" s="19"/>
      <c r="DF9" s="18" t="s">
        <v>18</v>
      </c>
      <c r="DG9" s="18" t="s">
        <v>18</v>
      </c>
      <c r="DH9" s="18" t="s">
        <v>18</v>
      </c>
      <c r="DI9" s="18" t="s">
        <v>18</v>
      </c>
      <c r="DK9" s="18" t="s">
        <v>18</v>
      </c>
      <c r="DN9" s="18" t="s">
        <v>18</v>
      </c>
      <c r="DO9" s="18" t="s">
        <v>18</v>
      </c>
      <c r="DW9" s="12">
        <v>1924</v>
      </c>
      <c r="DX9" s="10" t="s">
        <v>18</v>
      </c>
      <c r="DY9" s="10" t="s">
        <v>18</v>
      </c>
      <c r="DZ9" s="10" t="s">
        <v>18</v>
      </c>
      <c r="EA9" s="10" t="s">
        <v>18</v>
      </c>
      <c r="EE9" s="19"/>
      <c r="EP9" s="19"/>
      <c r="EQ9" s="136"/>
      <c r="ER9" s="136"/>
      <c r="ET9" s="136"/>
      <c r="EU9" s="136"/>
      <c r="EV9" s="136"/>
    </row>
    <row r="10" spans="1:152" x14ac:dyDescent="0.25">
      <c r="A10" s="19">
        <v>1925</v>
      </c>
      <c r="B10" s="19" t="s">
        <v>18</v>
      </c>
      <c r="C10" s="19" t="s">
        <v>18</v>
      </c>
      <c r="D10" s="19" t="s">
        <v>18</v>
      </c>
      <c r="E10" s="19" t="s">
        <v>18</v>
      </c>
      <c r="F10" s="19" t="s">
        <v>18</v>
      </c>
      <c r="G10" s="19" t="s">
        <v>18</v>
      </c>
      <c r="H10" s="19" t="s">
        <v>18</v>
      </c>
      <c r="I10" s="19" t="s">
        <v>18</v>
      </c>
      <c r="J10" s="19" t="s">
        <v>18</v>
      </c>
      <c r="K10" s="19" t="s">
        <v>18</v>
      </c>
      <c r="L10" s="19" t="s">
        <v>18</v>
      </c>
      <c r="M10" s="19" t="s">
        <v>18</v>
      </c>
      <c r="N10" s="19" t="s">
        <v>18</v>
      </c>
      <c r="O10" s="19" t="s">
        <v>18</v>
      </c>
      <c r="P10" s="19" t="s">
        <v>18</v>
      </c>
      <c r="Q10" s="19" t="s">
        <v>18</v>
      </c>
      <c r="R10" s="111"/>
      <c r="S10" s="19">
        <v>1925</v>
      </c>
      <c r="T10" s="19" t="s">
        <v>18</v>
      </c>
      <c r="U10" s="19" t="s">
        <v>18</v>
      </c>
      <c r="V10" s="19" t="s">
        <v>18</v>
      </c>
      <c r="W10" s="19" t="s">
        <v>18</v>
      </c>
      <c r="X10" s="19" t="s">
        <v>18</v>
      </c>
      <c r="Y10" s="19" t="s">
        <v>18</v>
      </c>
      <c r="Z10" s="19" t="s">
        <v>18</v>
      </c>
      <c r="AA10" s="19" t="s">
        <v>18</v>
      </c>
      <c r="AB10" s="19" t="s">
        <v>18</v>
      </c>
      <c r="AC10" s="19" t="s">
        <v>18</v>
      </c>
      <c r="AD10" s="19" t="s">
        <v>18</v>
      </c>
      <c r="AE10" s="19" t="s">
        <v>18</v>
      </c>
      <c r="AF10" s="19" t="s">
        <v>18</v>
      </c>
      <c r="AG10" s="17"/>
      <c r="AH10" s="19">
        <v>1925</v>
      </c>
      <c r="AI10" s="19" t="s">
        <v>18</v>
      </c>
      <c r="AJ10" s="19" t="s">
        <v>18</v>
      </c>
      <c r="AK10" s="19" t="s">
        <v>18</v>
      </c>
      <c r="AL10" s="19" t="s">
        <v>18</v>
      </c>
      <c r="AM10" s="19" t="s">
        <v>18</v>
      </c>
      <c r="AN10" s="19" t="s">
        <v>18</v>
      </c>
      <c r="AO10" s="19" t="s">
        <v>18</v>
      </c>
      <c r="AP10" s="19" t="s">
        <v>18</v>
      </c>
      <c r="AQ10" s="19" t="s">
        <v>18</v>
      </c>
      <c r="AR10" s="19" t="s">
        <v>18</v>
      </c>
      <c r="AS10" s="19" t="s">
        <v>18</v>
      </c>
      <c r="AT10" s="19" t="s">
        <v>18</v>
      </c>
      <c r="AU10" s="19"/>
      <c r="AV10" s="19">
        <v>1925</v>
      </c>
      <c r="AW10" s="19" t="s">
        <v>18</v>
      </c>
      <c r="AX10" s="19" t="s">
        <v>18</v>
      </c>
      <c r="AY10" s="19" t="s">
        <v>18</v>
      </c>
      <c r="AZ10" s="19" t="s">
        <v>18</v>
      </c>
      <c r="BA10" s="19" t="s">
        <v>18</v>
      </c>
      <c r="BB10" s="19" t="s">
        <v>18</v>
      </c>
      <c r="BC10" s="19" t="s">
        <v>18</v>
      </c>
      <c r="BD10" s="19" t="s">
        <v>18</v>
      </c>
      <c r="BE10" s="19" t="s">
        <v>18</v>
      </c>
      <c r="BF10" s="19" t="s">
        <v>18</v>
      </c>
      <c r="BG10" s="19" t="s">
        <v>18</v>
      </c>
      <c r="BH10" s="19" t="s">
        <v>18</v>
      </c>
      <c r="BJ10" s="19">
        <v>1925</v>
      </c>
      <c r="BK10" s="19" t="s">
        <v>18</v>
      </c>
      <c r="BL10" s="19" t="s">
        <v>18</v>
      </c>
      <c r="BM10" s="19" t="s">
        <v>18</v>
      </c>
      <c r="BN10" s="19" t="s">
        <v>18</v>
      </c>
      <c r="BO10" s="19" t="s">
        <v>18</v>
      </c>
      <c r="BP10" s="19" t="s">
        <v>18</v>
      </c>
      <c r="BQ10" s="19" t="s">
        <v>18</v>
      </c>
      <c r="BR10" s="19" t="s">
        <v>18</v>
      </c>
      <c r="BS10" s="19" t="s">
        <v>18</v>
      </c>
      <c r="BT10" s="19" t="s">
        <v>18</v>
      </c>
      <c r="BU10" s="19" t="s">
        <v>18</v>
      </c>
      <c r="BV10" s="19" t="s">
        <v>18</v>
      </c>
      <c r="BW10" s="19" t="s">
        <v>18</v>
      </c>
      <c r="BX10" s="109"/>
      <c r="BY10" s="19">
        <v>1925</v>
      </c>
      <c r="BZ10" s="19" t="s">
        <v>18</v>
      </c>
      <c r="CA10" s="19" t="s">
        <v>18</v>
      </c>
      <c r="CB10" s="19" t="s">
        <v>18</v>
      </c>
      <c r="CC10" s="19" t="s">
        <v>18</v>
      </c>
      <c r="CD10" s="19" t="s">
        <v>18</v>
      </c>
      <c r="CE10" s="19" t="s">
        <v>18</v>
      </c>
      <c r="CF10" s="19" t="s">
        <v>18</v>
      </c>
      <c r="CG10" s="19" t="s">
        <v>18</v>
      </c>
      <c r="CH10" s="19" t="s">
        <v>18</v>
      </c>
      <c r="CI10" s="19" t="s">
        <v>18</v>
      </c>
      <c r="CJ10" s="19" t="s">
        <v>18</v>
      </c>
      <c r="CK10" s="19" t="s">
        <v>18</v>
      </c>
      <c r="CL10" s="109"/>
      <c r="CM10" s="19">
        <v>1925</v>
      </c>
      <c r="CN10" s="19" t="s">
        <v>18</v>
      </c>
      <c r="CO10" s="19" t="s">
        <v>18</v>
      </c>
      <c r="CP10" s="19" t="s">
        <v>18</v>
      </c>
      <c r="CQ10" s="19" t="s">
        <v>18</v>
      </c>
      <c r="CS10" s="19">
        <v>1925</v>
      </c>
      <c r="CT10" s="19" t="s">
        <v>18</v>
      </c>
      <c r="CU10" s="19" t="s">
        <v>18</v>
      </c>
      <c r="CV10" s="19" t="s">
        <v>18</v>
      </c>
      <c r="CW10" s="19" t="s">
        <v>18</v>
      </c>
      <c r="CX10" s="19" t="s">
        <v>18</v>
      </c>
      <c r="CY10" s="19" t="s">
        <v>18</v>
      </c>
      <c r="CZ10" s="19" t="s">
        <v>18</v>
      </c>
      <c r="DA10" s="109"/>
      <c r="DB10" s="19">
        <v>1925</v>
      </c>
      <c r="DC10" s="19"/>
      <c r="DD10" s="19"/>
      <c r="DE10" s="19"/>
      <c r="DF10" s="18" t="s">
        <v>18</v>
      </c>
      <c r="DG10" s="18" t="s">
        <v>18</v>
      </c>
      <c r="DH10" s="18" t="s">
        <v>18</v>
      </c>
      <c r="DI10" s="18" t="s">
        <v>18</v>
      </c>
      <c r="DK10" s="18" t="s">
        <v>18</v>
      </c>
      <c r="DN10" s="18" t="s">
        <v>18</v>
      </c>
      <c r="DO10" s="18" t="s">
        <v>18</v>
      </c>
      <c r="DW10" s="12">
        <v>1925</v>
      </c>
      <c r="DX10" s="11">
        <v>462</v>
      </c>
      <c r="DY10" s="10" t="s">
        <v>18</v>
      </c>
      <c r="DZ10" s="123">
        <v>400</v>
      </c>
      <c r="EA10" s="10" t="s">
        <v>18</v>
      </c>
      <c r="EE10" s="19"/>
      <c r="EP10" s="19"/>
      <c r="EQ10" s="136"/>
      <c r="ER10" s="136"/>
      <c r="ET10" s="136"/>
      <c r="EU10" s="136"/>
      <c r="EV10" s="136"/>
    </row>
    <row r="11" spans="1:152" x14ac:dyDescent="0.25">
      <c r="A11" s="19">
        <v>1926</v>
      </c>
      <c r="B11" s="19" t="s">
        <v>18</v>
      </c>
      <c r="C11" s="19" t="s">
        <v>18</v>
      </c>
      <c r="D11" s="19" t="s">
        <v>18</v>
      </c>
      <c r="E11" s="19" t="s">
        <v>18</v>
      </c>
      <c r="F11" s="19" t="s">
        <v>18</v>
      </c>
      <c r="G11" s="19" t="s">
        <v>18</v>
      </c>
      <c r="H11" s="19" t="s">
        <v>18</v>
      </c>
      <c r="I11" s="19" t="s">
        <v>18</v>
      </c>
      <c r="J11" s="19" t="s">
        <v>18</v>
      </c>
      <c r="K11" s="19" t="s">
        <v>18</v>
      </c>
      <c r="L11" s="19" t="s">
        <v>18</v>
      </c>
      <c r="M11" s="19" t="s">
        <v>18</v>
      </c>
      <c r="N11" s="19" t="s">
        <v>18</v>
      </c>
      <c r="O11" s="19" t="s">
        <v>18</v>
      </c>
      <c r="P11" s="19" t="s">
        <v>18</v>
      </c>
      <c r="Q11" s="19" t="s">
        <v>18</v>
      </c>
      <c r="R11" s="111"/>
      <c r="S11" s="19">
        <v>1926</v>
      </c>
      <c r="T11" s="19" t="s">
        <v>18</v>
      </c>
      <c r="U11" s="19" t="s">
        <v>18</v>
      </c>
      <c r="V11" s="19" t="s">
        <v>18</v>
      </c>
      <c r="W11" s="19" t="s">
        <v>18</v>
      </c>
      <c r="X11" s="19" t="s">
        <v>18</v>
      </c>
      <c r="Y11" s="19" t="s">
        <v>18</v>
      </c>
      <c r="Z11" s="19" t="s">
        <v>18</v>
      </c>
      <c r="AA11" s="19" t="s">
        <v>18</v>
      </c>
      <c r="AB11" s="19" t="s">
        <v>18</v>
      </c>
      <c r="AC11" s="19" t="s">
        <v>18</v>
      </c>
      <c r="AD11" s="19" t="s">
        <v>18</v>
      </c>
      <c r="AE11" s="19" t="s">
        <v>18</v>
      </c>
      <c r="AF11" s="19" t="s">
        <v>18</v>
      </c>
      <c r="AG11" s="17"/>
      <c r="AH11" s="19">
        <v>1926</v>
      </c>
      <c r="AI11" s="19" t="s">
        <v>18</v>
      </c>
      <c r="AJ11" s="19" t="s">
        <v>18</v>
      </c>
      <c r="AK11" s="19" t="s">
        <v>18</v>
      </c>
      <c r="AL11" s="19" t="s">
        <v>18</v>
      </c>
      <c r="AM11" s="19" t="s">
        <v>18</v>
      </c>
      <c r="AN11" s="19" t="s">
        <v>18</v>
      </c>
      <c r="AO11" s="19" t="s">
        <v>18</v>
      </c>
      <c r="AP11" s="19" t="s">
        <v>18</v>
      </c>
      <c r="AQ11" s="19" t="s">
        <v>18</v>
      </c>
      <c r="AR11" s="19" t="s">
        <v>18</v>
      </c>
      <c r="AS11" s="19" t="s">
        <v>18</v>
      </c>
      <c r="AT11" s="19" t="s">
        <v>18</v>
      </c>
      <c r="AU11" s="19"/>
      <c r="AV11" s="19">
        <v>1926</v>
      </c>
      <c r="AW11" s="19" t="s">
        <v>18</v>
      </c>
      <c r="AX11" s="19" t="s">
        <v>18</v>
      </c>
      <c r="AY11" s="19" t="s">
        <v>18</v>
      </c>
      <c r="AZ11" s="19" t="s">
        <v>18</v>
      </c>
      <c r="BA11" s="19" t="s">
        <v>18</v>
      </c>
      <c r="BB11" s="19" t="s">
        <v>18</v>
      </c>
      <c r="BC11" s="19" t="s">
        <v>18</v>
      </c>
      <c r="BD11" s="19" t="s">
        <v>18</v>
      </c>
      <c r="BE11" s="19" t="s">
        <v>18</v>
      </c>
      <c r="BF11" s="19" t="s">
        <v>18</v>
      </c>
      <c r="BG11" s="19" t="s">
        <v>18</v>
      </c>
      <c r="BH11" s="19" t="s">
        <v>18</v>
      </c>
      <c r="BJ11" s="19">
        <v>1926</v>
      </c>
      <c r="BK11" s="19" t="s">
        <v>18</v>
      </c>
      <c r="BL11" s="19" t="s">
        <v>18</v>
      </c>
      <c r="BM11" s="19" t="s">
        <v>18</v>
      </c>
      <c r="BN11" s="19" t="s">
        <v>18</v>
      </c>
      <c r="BO11" s="19" t="s">
        <v>18</v>
      </c>
      <c r="BP11" s="19" t="s">
        <v>18</v>
      </c>
      <c r="BQ11" s="19" t="s">
        <v>18</v>
      </c>
      <c r="BR11" s="19" t="s">
        <v>18</v>
      </c>
      <c r="BS11" s="19" t="s">
        <v>18</v>
      </c>
      <c r="BT11" s="19" t="s">
        <v>18</v>
      </c>
      <c r="BU11" s="19" t="s">
        <v>18</v>
      </c>
      <c r="BV11" s="19" t="s">
        <v>18</v>
      </c>
      <c r="BW11" s="19" t="s">
        <v>18</v>
      </c>
      <c r="BX11" s="109"/>
      <c r="BY11" s="19">
        <v>1926</v>
      </c>
      <c r="BZ11" s="19" t="s">
        <v>18</v>
      </c>
      <c r="CA11" s="19" t="s">
        <v>18</v>
      </c>
      <c r="CB11" s="19" t="s">
        <v>18</v>
      </c>
      <c r="CC11" s="19" t="s">
        <v>18</v>
      </c>
      <c r="CD11" s="19" t="s">
        <v>18</v>
      </c>
      <c r="CE11" s="19" t="s">
        <v>18</v>
      </c>
      <c r="CF11" s="19" t="s">
        <v>18</v>
      </c>
      <c r="CG11" s="19" t="s">
        <v>18</v>
      </c>
      <c r="CH11" s="19" t="s">
        <v>18</v>
      </c>
      <c r="CI11" s="19" t="s">
        <v>18</v>
      </c>
      <c r="CJ11" s="19" t="s">
        <v>18</v>
      </c>
      <c r="CK11" s="19" t="s">
        <v>18</v>
      </c>
      <c r="CL11" s="109"/>
      <c r="CM11" s="19">
        <v>1926</v>
      </c>
      <c r="CN11" s="19" t="s">
        <v>18</v>
      </c>
      <c r="CO11" s="19" t="s">
        <v>18</v>
      </c>
      <c r="CP11" s="19" t="s">
        <v>18</v>
      </c>
      <c r="CQ11" s="19" t="s">
        <v>18</v>
      </c>
      <c r="CS11" s="19">
        <v>1926</v>
      </c>
      <c r="CT11" s="19" t="s">
        <v>18</v>
      </c>
      <c r="CU11" s="19" t="s">
        <v>18</v>
      </c>
      <c r="CV11" s="19" t="s">
        <v>18</v>
      </c>
      <c r="CW11" s="19" t="s">
        <v>18</v>
      </c>
      <c r="CX11" s="19" t="s">
        <v>18</v>
      </c>
      <c r="CY11" s="19" t="s">
        <v>18</v>
      </c>
      <c r="CZ11" s="19" t="s">
        <v>18</v>
      </c>
      <c r="DA11" s="109"/>
      <c r="DB11" s="19">
        <v>1926</v>
      </c>
      <c r="DC11" s="19"/>
      <c r="DD11" s="19"/>
      <c r="DE11" s="19"/>
      <c r="DF11" s="18" t="s">
        <v>18</v>
      </c>
      <c r="DG11" s="18" t="s">
        <v>18</v>
      </c>
      <c r="DH11" s="18" t="s">
        <v>18</v>
      </c>
      <c r="DI11" s="18" t="s">
        <v>18</v>
      </c>
      <c r="DK11" s="18" t="s">
        <v>18</v>
      </c>
      <c r="DN11" s="18" t="s">
        <v>18</v>
      </c>
      <c r="DO11" s="18" t="s">
        <v>18</v>
      </c>
      <c r="DW11" s="12">
        <v>1926</v>
      </c>
      <c r="DX11" s="11">
        <v>537</v>
      </c>
      <c r="DY11" s="10" t="s">
        <v>18</v>
      </c>
      <c r="DZ11" s="123">
        <v>500</v>
      </c>
      <c r="EA11" s="10" t="s">
        <v>18</v>
      </c>
      <c r="EE11" s="19"/>
      <c r="EP11" s="19"/>
      <c r="EQ11" s="136"/>
      <c r="ER11" s="136"/>
      <c r="ET11" s="136"/>
      <c r="EU11" s="136"/>
      <c r="EV11" s="136"/>
    </row>
    <row r="12" spans="1:152" x14ac:dyDescent="0.25">
      <c r="A12" s="19">
        <v>1927</v>
      </c>
      <c r="B12" s="19" t="s">
        <v>18</v>
      </c>
      <c r="C12" s="19" t="s">
        <v>18</v>
      </c>
      <c r="D12" s="19" t="s">
        <v>18</v>
      </c>
      <c r="E12" s="19" t="s">
        <v>18</v>
      </c>
      <c r="F12" s="19" t="s">
        <v>18</v>
      </c>
      <c r="G12" s="19" t="s">
        <v>18</v>
      </c>
      <c r="H12" s="19" t="s">
        <v>18</v>
      </c>
      <c r="I12" s="19" t="s">
        <v>18</v>
      </c>
      <c r="J12" s="19" t="s">
        <v>18</v>
      </c>
      <c r="K12" s="19" t="s">
        <v>18</v>
      </c>
      <c r="L12" s="19" t="s">
        <v>18</v>
      </c>
      <c r="M12" s="19" t="s">
        <v>18</v>
      </c>
      <c r="N12" s="19" t="s">
        <v>18</v>
      </c>
      <c r="O12" s="19" t="s">
        <v>18</v>
      </c>
      <c r="P12" s="19" t="s">
        <v>18</v>
      </c>
      <c r="Q12" s="19" t="s">
        <v>18</v>
      </c>
      <c r="R12" s="111"/>
      <c r="S12" s="19">
        <v>1927</v>
      </c>
      <c r="T12" s="19" t="s">
        <v>18</v>
      </c>
      <c r="U12" s="19" t="s">
        <v>18</v>
      </c>
      <c r="V12" s="19" t="s">
        <v>18</v>
      </c>
      <c r="W12" s="19" t="s">
        <v>18</v>
      </c>
      <c r="X12" s="19" t="s">
        <v>18</v>
      </c>
      <c r="Y12" s="19" t="s">
        <v>18</v>
      </c>
      <c r="Z12" s="19" t="s">
        <v>18</v>
      </c>
      <c r="AA12" s="19" t="s">
        <v>18</v>
      </c>
      <c r="AB12" s="19" t="s">
        <v>18</v>
      </c>
      <c r="AC12" s="19" t="s">
        <v>18</v>
      </c>
      <c r="AD12" s="19" t="s">
        <v>18</v>
      </c>
      <c r="AE12" s="19" t="s">
        <v>18</v>
      </c>
      <c r="AF12" s="19" t="s">
        <v>18</v>
      </c>
      <c r="AG12" s="17"/>
      <c r="AH12" s="19">
        <v>1927</v>
      </c>
      <c r="AI12" s="19" t="s">
        <v>18</v>
      </c>
      <c r="AJ12" s="19" t="s">
        <v>18</v>
      </c>
      <c r="AK12" s="19" t="s">
        <v>18</v>
      </c>
      <c r="AL12" s="19" t="s">
        <v>18</v>
      </c>
      <c r="AM12" s="19" t="s">
        <v>18</v>
      </c>
      <c r="AN12" s="19" t="s">
        <v>18</v>
      </c>
      <c r="AO12" s="19" t="s">
        <v>18</v>
      </c>
      <c r="AP12" s="19" t="s">
        <v>18</v>
      </c>
      <c r="AQ12" s="19" t="s">
        <v>18</v>
      </c>
      <c r="AR12" s="19" t="s">
        <v>18</v>
      </c>
      <c r="AS12" s="19" t="s">
        <v>18</v>
      </c>
      <c r="AT12" s="19" t="s">
        <v>18</v>
      </c>
      <c r="AU12" s="19"/>
      <c r="AV12" s="19">
        <v>1927</v>
      </c>
      <c r="AW12" s="19" t="s">
        <v>18</v>
      </c>
      <c r="AX12" s="19" t="s">
        <v>18</v>
      </c>
      <c r="AY12" s="19" t="s">
        <v>18</v>
      </c>
      <c r="AZ12" s="19" t="s">
        <v>18</v>
      </c>
      <c r="BA12" s="19" t="s">
        <v>18</v>
      </c>
      <c r="BB12" s="19" t="s">
        <v>18</v>
      </c>
      <c r="BC12" s="19" t="s">
        <v>18</v>
      </c>
      <c r="BD12" s="19" t="s">
        <v>18</v>
      </c>
      <c r="BE12" s="19" t="s">
        <v>18</v>
      </c>
      <c r="BF12" s="19" t="s">
        <v>18</v>
      </c>
      <c r="BG12" s="19" t="s">
        <v>18</v>
      </c>
      <c r="BH12" s="19" t="s">
        <v>18</v>
      </c>
      <c r="BJ12" s="19">
        <v>1927</v>
      </c>
      <c r="BK12" s="19" t="s">
        <v>18</v>
      </c>
      <c r="BL12" s="19" t="s">
        <v>18</v>
      </c>
      <c r="BM12" s="19" t="s">
        <v>18</v>
      </c>
      <c r="BN12" s="19" t="s">
        <v>18</v>
      </c>
      <c r="BO12" s="19" t="s">
        <v>18</v>
      </c>
      <c r="BP12" s="19" t="s">
        <v>18</v>
      </c>
      <c r="BQ12" s="19" t="s">
        <v>18</v>
      </c>
      <c r="BR12" s="19" t="s">
        <v>18</v>
      </c>
      <c r="BS12" s="19" t="s">
        <v>18</v>
      </c>
      <c r="BT12" s="19" t="s">
        <v>18</v>
      </c>
      <c r="BU12" s="19" t="s">
        <v>18</v>
      </c>
      <c r="BV12" s="19" t="s">
        <v>18</v>
      </c>
      <c r="BW12" s="19" t="s">
        <v>18</v>
      </c>
      <c r="BX12" s="109"/>
      <c r="BY12" s="19">
        <v>1927</v>
      </c>
      <c r="BZ12" s="19" t="s">
        <v>18</v>
      </c>
      <c r="CA12" s="19" t="s">
        <v>18</v>
      </c>
      <c r="CB12" s="19" t="s">
        <v>18</v>
      </c>
      <c r="CC12" s="19" t="s">
        <v>18</v>
      </c>
      <c r="CD12" s="19" t="s">
        <v>18</v>
      </c>
      <c r="CE12" s="19" t="s">
        <v>18</v>
      </c>
      <c r="CF12" s="19" t="s">
        <v>18</v>
      </c>
      <c r="CG12" s="19" t="s">
        <v>18</v>
      </c>
      <c r="CH12" s="19" t="s">
        <v>18</v>
      </c>
      <c r="CI12" s="19" t="s">
        <v>18</v>
      </c>
      <c r="CJ12" s="19" t="s">
        <v>18</v>
      </c>
      <c r="CK12" s="19" t="s">
        <v>18</v>
      </c>
      <c r="CL12" s="109"/>
      <c r="CM12" s="19">
        <v>1927</v>
      </c>
      <c r="CN12" s="19" t="s">
        <v>18</v>
      </c>
      <c r="CO12" s="19" t="s">
        <v>18</v>
      </c>
      <c r="CP12" s="19" t="s">
        <v>18</v>
      </c>
      <c r="CQ12" s="19" t="s">
        <v>18</v>
      </c>
      <c r="CS12" s="19">
        <v>1927</v>
      </c>
      <c r="CT12" s="19" t="s">
        <v>18</v>
      </c>
      <c r="CU12" s="19" t="s">
        <v>18</v>
      </c>
      <c r="CV12" s="19" t="s">
        <v>18</v>
      </c>
      <c r="CW12" s="19" t="s">
        <v>18</v>
      </c>
      <c r="CX12" s="19" t="s">
        <v>18</v>
      </c>
      <c r="CY12" s="19" t="s">
        <v>18</v>
      </c>
      <c r="CZ12" s="19" t="s">
        <v>18</v>
      </c>
      <c r="DA12" s="109"/>
      <c r="DB12" s="19">
        <v>1927</v>
      </c>
      <c r="DC12" s="19"/>
      <c r="DD12" s="19"/>
      <c r="DE12" s="19"/>
      <c r="DF12" s="18" t="s">
        <v>18</v>
      </c>
      <c r="DG12" s="18" t="s">
        <v>18</v>
      </c>
      <c r="DH12" s="18" t="s">
        <v>18</v>
      </c>
      <c r="DI12" s="18" t="s">
        <v>18</v>
      </c>
      <c r="DK12" s="18" t="s">
        <v>18</v>
      </c>
      <c r="DN12" s="18" t="s">
        <v>18</v>
      </c>
      <c r="DO12" s="18" t="s">
        <v>18</v>
      </c>
      <c r="DW12" s="12">
        <v>1927</v>
      </c>
      <c r="DX12" s="11">
        <v>489</v>
      </c>
      <c r="DY12" s="10" t="s">
        <v>18</v>
      </c>
      <c r="DZ12" s="123">
        <v>400</v>
      </c>
      <c r="EA12" s="10" t="s">
        <v>18</v>
      </c>
      <c r="EE12" s="19"/>
      <c r="EP12" s="19"/>
      <c r="EQ12" s="136"/>
      <c r="ER12" s="136"/>
      <c r="ET12" s="136"/>
      <c r="EU12" s="136"/>
      <c r="EV12" s="136"/>
    </row>
    <row r="13" spans="1:152" x14ac:dyDescent="0.25">
      <c r="A13" s="19">
        <v>1928</v>
      </c>
      <c r="B13" s="19" t="s">
        <v>18</v>
      </c>
      <c r="C13" s="19" t="s">
        <v>18</v>
      </c>
      <c r="D13" s="19" t="s">
        <v>18</v>
      </c>
      <c r="E13" s="19" t="s">
        <v>18</v>
      </c>
      <c r="F13" s="19" t="s">
        <v>18</v>
      </c>
      <c r="G13" s="19" t="s">
        <v>18</v>
      </c>
      <c r="H13" s="19" t="s">
        <v>18</v>
      </c>
      <c r="I13" s="19" t="s">
        <v>18</v>
      </c>
      <c r="J13" s="19" t="s">
        <v>18</v>
      </c>
      <c r="K13" s="19" t="s">
        <v>18</v>
      </c>
      <c r="L13" s="19" t="s">
        <v>18</v>
      </c>
      <c r="M13" s="19" t="s">
        <v>18</v>
      </c>
      <c r="N13" s="19" t="s">
        <v>18</v>
      </c>
      <c r="O13" s="19" t="s">
        <v>18</v>
      </c>
      <c r="P13" s="19" t="s">
        <v>18</v>
      </c>
      <c r="Q13" s="19" t="s">
        <v>18</v>
      </c>
      <c r="R13" s="111"/>
      <c r="S13" s="19">
        <v>1928</v>
      </c>
      <c r="T13" s="19" t="s">
        <v>18</v>
      </c>
      <c r="U13" s="19" t="s">
        <v>18</v>
      </c>
      <c r="V13" s="19" t="s">
        <v>18</v>
      </c>
      <c r="W13" s="19" t="s">
        <v>18</v>
      </c>
      <c r="X13" s="19" t="s">
        <v>18</v>
      </c>
      <c r="Y13" s="19" t="s">
        <v>18</v>
      </c>
      <c r="Z13" s="19" t="s">
        <v>18</v>
      </c>
      <c r="AA13" s="19" t="s">
        <v>18</v>
      </c>
      <c r="AB13" s="19" t="s">
        <v>18</v>
      </c>
      <c r="AC13" s="19" t="s">
        <v>18</v>
      </c>
      <c r="AD13" s="19" t="s">
        <v>18</v>
      </c>
      <c r="AE13" s="19" t="s">
        <v>18</v>
      </c>
      <c r="AF13" s="19" t="s">
        <v>18</v>
      </c>
      <c r="AG13" s="17"/>
      <c r="AH13" s="19">
        <v>1928</v>
      </c>
      <c r="AI13" s="19" t="s">
        <v>18</v>
      </c>
      <c r="AJ13" s="19" t="s">
        <v>18</v>
      </c>
      <c r="AK13" s="19" t="s">
        <v>18</v>
      </c>
      <c r="AL13" s="19" t="s">
        <v>18</v>
      </c>
      <c r="AM13" s="19" t="s">
        <v>18</v>
      </c>
      <c r="AN13" s="19" t="s">
        <v>18</v>
      </c>
      <c r="AO13" s="19" t="s">
        <v>18</v>
      </c>
      <c r="AP13" s="19" t="s">
        <v>18</v>
      </c>
      <c r="AQ13" s="19" t="s">
        <v>18</v>
      </c>
      <c r="AR13" s="19" t="s">
        <v>18</v>
      </c>
      <c r="AS13" s="19" t="s">
        <v>18</v>
      </c>
      <c r="AT13" s="19" t="s">
        <v>18</v>
      </c>
      <c r="AU13" s="19"/>
      <c r="AV13" s="19">
        <v>1928</v>
      </c>
      <c r="AW13" s="19" t="s">
        <v>18</v>
      </c>
      <c r="AX13" s="19" t="s">
        <v>18</v>
      </c>
      <c r="AY13" s="19" t="s">
        <v>18</v>
      </c>
      <c r="AZ13" s="19" t="s">
        <v>18</v>
      </c>
      <c r="BA13" s="19" t="s">
        <v>18</v>
      </c>
      <c r="BB13" s="19" t="s">
        <v>18</v>
      </c>
      <c r="BC13" s="19" t="s">
        <v>18</v>
      </c>
      <c r="BD13" s="19" t="s">
        <v>18</v>
      </c>
      <c r="BE13" s="19" t="s">
        <v>18</v>
      </c>
      <c r="BF13" s="19" t="s">
        <v>18</v>
      </c>
      <c r="BG13" s="19" t="s">
        <v>18</v>
      </c>
      <c r="BH13" s="19" t="s">
        <v>18</v>
      </c>
      <c r="BJ13" s="19">
        <v>1928</v>
      </c>
      <c r="BK13" s="19" t="s">
        <v>18</v>
      </c>
      <c r="BL13" s="19" t="s">
        <v>18</v>
      </c>
      <c r="BM13" s="19" t="s">
        <v>18</v>
      </c>
      <c r="BN13" s="19" t="s">
        <v>18</v>
      </c>
      <c r="BO13" s="19" t="s">
        <v>18</v>
      </c>
      <c r="BP13" s="19" t="s">
        <v>18</v>
      </c>
      <c r="BQ13" s="19" t="s">
        <v>18</v>
      </c>
      <c r="BR13" s="19" t="s">
        <v>18</v>
      </c>
      <c r="BS13" s="19" t="s">
        <v>18</v>
      </c>
      <c r="BT13" s="19" t="s">
        <v>18</v>
      </c>
      <c r="BU13" s="19" t="s">
        <v>18</v>
      </c>
      <c r="BV13" s="19" t="s">
        <v>18</v>
      </c>
      <c r="BW13" s="19" t="s">
        <v>18</v>
      </c>
      <c r="BX13" s="109"/>
      <c r="BY13" s="19">
        <v>1928</v>
      </c>
      <c r="BZ13" s="19" t="s">
        <v>18</v>
      </c>
      <c r="CA13" s="19" t="s">
        <v>18</v>
      </c>
      <c r="CB13" s="19" t="s">
        <v>18</v>
      </c>
      <c r="CC13" s="19" t="s">
        <v>18</v>
      </c>
      <c r="CD13" s="19" t="s">
        <v>18</v>
      </c>
      <c r="CE13" s="19" t="s">
        <v>18</v>
      </c>
      <c r="CF13" s="19" t="s">
        <v>18</v>
      </c>
      <c r="CG13" s="19" t="s">
        <v>18</v>
      </c>
      <c r="CH13" s="19" t="s">
        <v>18</v>
      </c>
      <c r="CI13" s="19" t="s">
        <v>18</v>
      </c>
      <c r="CJ13" s="19" t="s">
        <v>18</v>
      </c>
      <c r="CK13" s="19" t="s">
        <v>18</v>
      </c>
      <c r="CL13" s="109"/>
      <c r="CM13" s="19">
        <v>1928</v>
      </c>
      <c r="CN13" s="19" t="s">
        <v>18</v>
      </c>
      <c r="CO13" s="19" t="s">
        <v>18</v>
      </c>
      <c r="CP13" s="19" t="s">
        <v>18</v>
      </c>
      <c r="CQ13" s="19" t="s">
        <v>18</v>
      </c>
      <c r="CS13" s="19">
        <v>1928</v>
      </c>
      <c r="CT13" s="19" t="s">
        <v>18</v>
      </c>
      <c r="CU13" s="19" t="s">
        <v>18</v>
      </c>
      <c r="CV13" s="19" t="s">
        <v>18</v>
      </c>
      <c r="CW13" s="19" t="s">
        <v>18</v>
      </c>
      <c r="CX13" s="19" t="s">
        <v>18</v>
      </c>
      <c r="CY13" s="19" t="s">
        <v>18</v>
      </c>
      <c r="CZ13" s="19" t="s">
        <v>18</v>
      </c>
      <c r="DA13" s="109"/>
      <c r="DB13" s="19">
        <v>1928</v>
      </c>
      <c r="DC13" s="19"/>
      <c r="DD13" s="19"/>
      <c r="DE13" s="19"/>
      <c r="DF13" s="18" t="s">
        <v>18</v>
      </c>
      <c r="DG13" s="18" t="s">
        <v>18</v>
      </c>
      <c r="DH13" s="18" t="s">
        <v>18</v>
      </c>
      <c r="DI13" s="18" t="s">
        <v>18</v>
      </c>
      <c r="DK13" s="18" t="s">
        <v>18</v>
      </c>
      <c r="DN13" s="18" t="s">
        <v>18</v>
      </c>
      <c r="DO13" s="18" t="s">
        <v>18</v>
      </c>
      <c r="DW13" s="12">
        <v>1928</v>
      </c>
      <c r="DX13" s="11">
        <v>628</v>
      </c>
      <c r="DY13" s="10" t="s">
        <v>18</v>
      </c>
      <c r="DZ13" s="123">
        <v>600</v>
      </c>
      <c r="EA13" s="10" t="s">
        <v>18</v>
      </c>
      <c r="EE13" s="19"/>
      <c r="EP13" s="19"/>
      <c r="EQ13" s="136"/>
      <c r="ER13" s="136"/>
      <c r="ET13" s="136"/>
      <c r="EU13" s="136"/>
      <c r="EV13" s="136"/>
    </row>
    <row r="14" spans="1:152" x14ac:dyDescent="0.25">
      <c r="A14" s="19">
        <v>1929</v>
      </c>
      <c r="B14" s="19" t="s">
        <v>18</v>
      </c>
      <c r="C14" s="19" t="s">
        <v>18</v>
      </c>
      <c r="D14" s="19" t="s">
        <v>18</v>
      </c>
      <c r="E14" s="19" t="s">
        <v>18</v>
      </c>
      <c r="F14" s="19" t="s">
        <v>18</v>
      </c>
      <c r="G14" s="19" t="s">
        <v>18</v>
      </c>
      <c r="H14" s="19" t="s">
        <v>18</v>
      </c>
      <c r="I14" s="19" t="s">
        <v>18</v>
      </c>
      <c r="J14" s="19" t="s">
        <v>18</v>
      </c>
      <c r="K14" s="19" t="s">
        <v>18</v>
      </c>
      <c r="L14" s="19" t="s">
        <v>18</v>
      </c>
      <c r="M14" s="19" t="s">
        <v>18</v>
      </c>
      <c r="N14" s="19" t="s">
        <v>18</v>
      </c>
      <c r="O14" s="19" t="s">
        <v>18</v>
      </c>
      <c r="P14" s="19" t="s">
        <v>18</v>
      </c>
      <c r="Q14" s="19" t="s">
        <v>18</v>
      </c>
      <c r="R14" s="111"/>
      <c r="S14" s="19">
        <v>1929</v>
      </c>
      <c r="T14" s="19" t="s">
        <v>18</v>
      </c>
      <c r="U14" s="19" t="s">
        <v>18</v>
      </c>
      <c r="V14" s="19" t="s">
        <v>18</v>
      </c>
      <c r="W14" s="19" t="s">
        <v>18</v>
      </c>
      <c r="X14" s="19" t="s">
        <v>18</v>
      </c>
      <c r="Y14" s="19" t="s">
        <v>18</v>
      </c>
      <c r="Z14" s="19" t="s">
        <v>18</v>
      </c>
      <c r="AA14" s="19" t="s">
        <v>18</v>
      </c>
      <c r="AB14" s="19" t="s">
        <v>18</v>
      </c>
      <c r="AC14" s="19" t="s">
        <v>18</v>
      </c>
      <c r="AD14" s="19" t="s">
        <v>18</v>
      </c>
      <c r="AE14" s="19" t="s">
        <v>18</v>
      </c>
      <c r="AF14" s="19" t="s">
        <v>18</v>
      </c>
      <c r="AG14" s="17"/>
      <c r="AH14" s="19">
        <v>1929</v>
      </c>
      <c r="AI14" s="19" t="s">
        <v>18</v>
      </c>
      <c r="AJ14" s="19" t="s">
        <v>18</v>
      </c>
      <c r="AK14" s="19" t="s">
        <v>18</v>
      </c>
      <c r="AL14" s="19" t="s">
        <v>18</v>
      </c>
      <c r="AM14" s="19" t="s">
        <v>18</v>
      </c>
      <c r="AN14" s="19" t="s">
        <v>18</v>
      </c>
      <c r="AO14" s="19" t="s">
        <v>18</v>
      </c>
      <c r="AP14" s="19" t="s">
        <v>18</v>
      </c>
      <c r="AQ14" s="19" t="s">
        <v>18</v>
      </c>
      <c r="AR14" s="19" t="s">
        <v>18</v>
      </c>
      <c r="AS14" s="19" t="s">
        <v>18</v>
      </c>
      <c r="AT14" s="19" t="s">
        <v>18</v>
      </c>
      <c r="AU14" s="19"/>
      <c r="AV14" s="19">
        <v>1929</v>
      </c>
      <c r="AW14" s="19" t="s">
        <v>18</v>
      </c>
      <c r="AX14" s="19" t="s">
        <v>18</v>
      </c>
      <c r="AY14" s="19" t="s">
        <v>18</v>
      </c>
      <c r="AZ14" s="19" t="s">
        <v>18</v>
      </c>
      <c r="BA14" s="19" t="s">
        <v>18</v>
      </c>
      <c r="BB14" s="19" t="s">
        <v>18</v>
      </c>
      <c r="BC14" s="19" t="s">
        <v>18</v>
      </c>
      <c r="BD14" s="19" t="s">
        <v>18</v>
      </c>
      <c r="BE14" s="19" t="s">
        <v>18</v>
      </c>
      <c r="BF14" s="19" t="s">
        <v>18</v>
      </c>
      <c r="BG14" s="19" t="s">
        <v>18</v>
      </c>
      <c r="BH14" s="19" t="s">
        <v>18</v>
      </c>
      <c r="BJ14" s="19">
        <v>1929</v>
      </c>
      <c r="BK14" s="19" t="s">
        <v>18</v>
      </c>
      <c r="BL14" s="19" t="s">
        <v>18</v>
      </c>
      <c r="BM14" s="19" t="s">
        <v>18</v>
      </c>
      <c r="BN14" s="19" t="s">
        <v>18</v>
      </c>
      <c r="BO14" s="19" t="s">
        <v>18</v>
      </c>
      <c r="BP14" s="19" t="s">
        <v>18</v>
      </c>
      <c r="BQ14" s="19" t="s">
        <v>18</v>
      </c>
      <c r="BR14" s="19" t="s">
        <v>18</v>
      </c>
      <c r="BS14" s="19" t="s">
        <v>18</v>
      </c>
      <c r="BT14" s="19" t="s">
        <v>18</v>
      </c>
      <c r="BU14" s="19" t="s">
        <v>18</v>
      </c>
      <c r="BV14" s="19" t="s">
        <v>18</v>
      </c>
      <c r="BW14" s="19" t="s">
        <v>18</v>
      </c>
      <c r="BX14" s="109"/>
      <c r="BY14" s="19">
        <v>1929</v>
      </c>
      <c r="BZ14" s="19" t="s">
        <v>18</v>
      </c>
      <c r="CA14" s="19" t="s">
        <v>18</v>
      </c>
      <c r="CB14" s="19" t="s">
        <v>18</v>
      </c>
      <c r="CC14" s="19" t="s">
        <v>18</v>
      </c>
      <c r="CD14" s="19" t="s">
        <v>18</v>
      </c>
      <c r="CE14" s="19" t="s">
        <v>18</v>
      </c>
      <c r="CF14" s="19" t="s">
        <v>18</v>
      </c>
      <c r="CG14" s="19" t="s">
        <v>18</v>
      </c>
      <c r="CH14" s="19" t="s">
        <v>18</v>
      </c>
      <c r="CI14" s="19" t="s">
        <v>18</v>
      </c>
      <c r="CJ14" s="19" t="s">
        <v>18</v>
      </c>
      <c r="CK14" s="19" t="s">
        <v>18</v>
      </c>
      <c r="CL14" s="109"/>
      <c r="CM14" s="19">
        <v>1929</v>
      </c>
      <c r="CN14" s="19" t="s">
        <v>18</v>
      </c>
      <c r="CO14" s="19" t="s">
        <v>18</v>
      </c>
      <c r="CP14" s="19" t="s">
        <v>18</v>
      </c>
      <c r="CQ14" s="19" t="s">
        <v>18</v>
      </c>
      <c r="CS14" s="19">
        <v>1929</v>
      </c>
      <c r="CT14" s="19" t="s">
        <v>18</v>
      </c>
      <c r="CU14" s="19" t="s">
        <v>18</v>
      </c>
      <c r="CV14" s="19" t="s">
        <v>18</v>
      </c>
      <c r="CW14" s="19" t="s">
        <v>18</v>
      </c>
      <c r="CX14" s="19" t="s">
        <v>18</v>
      </c>
      <c r="CY14" s="19" t="s">
        <v>18</v>
      </c>
      <c r="CZ14" s="19" t="s">
        <v>18</v>
      </c>
      <c r="DA14" s="109"/>
      <c r="DB14" s="19">
        <v>1929</v>
      </c>
      <c r="DC14" s="19"/>
      <c r="DD14" s="19"/>
      <c r="DE14" s="19"/>
      <c r="DF14" s="18" t="s">
        <v>18</v>
      </c>
      <c r="DG14" s="18" t="s">
        <v>18</v>
      </c>
      <c r="DH14" s="18" t="s">
        <v>18</v>
      </c>
      <c r="DI14" s="18" t="s">
        <v>18</v>
      </c>
      <c r="DK14" s="18" t="s">
        <v>18</v>
      </c>
      <c r="DN14" s="18" t="s">
        <v>18</v>
      </c>
      <c r="DO14" s="18" t="s">
        <v>18</v>
      </c>
      <c r="DW14" s="12">
        <v>1929</v>
      </c>
      <c r="DX14" s="11">
        <v>656</v>
      </c>
      <c r="DY14" s="10" t="s">
        <v>18</v>
      </c>
      <c r="DZ14" s="123">
        <v>600</v>
      </c>
      <c r="EA14" s="10" t="s">
        <v>18</v>
      </c>
      <c r="EE14" s="19"/>
      <c r="EP14" s="19"/>
      <c r="EQ14" s="136"/>
      <c r="ER14" s="136"/>
      <c r="ET14" s="136"/>
      <c r="EU14" s="136"/>
      <c r="EV14" s="136"/>
    </row>
    <row r="15" spans="1:152" x14ac:dyDescent="0.25">
      <c r="A15" s="19">
        <v>1930</v>
      </c>
      <c r="B15" s="19" t="s">
        <v>18</v>
      </c>
      <c r="C15" s="19" t="s">
        <v>18</v>
      </c>
      <c r="D15" s="19" t="s">
        <v>18</v>
      </c>
      <c r="E15" s="19" t="s">
        <v>18</v>
      </c>
      <c r="F15" s="19" t="s">
        <v>18</v>
      </c>
      <c r="G15" s="19" t="s">
        <v>18</v>
      </c>
      <c r="H15" s="19" t="s">
        <v>18</v>
      </c>
      <c r="I15" s="19" t="s">
        <v>18</v>
      </c>
      <c r="J15" s="19" t="s">
        <v>18</v>
      </c>
      <c r="K15" s="19" t="s">
        <v>18</v>
      </c>
      <c r="L15" s="19" t="s">
        <v>18</v>
      </c>
      <c r="M15" s="19" t="s">
        <v>18</v>
      </c>
      <c r="N15" s="19" t="s">
        <v>18</v>
      </c>
      <c r="O15" s="19" t="s">
        <v>18</v>
      </c>
      <c r="P15" s="19" t="s">
        <v>18</v>
      </c>
      <c r="Q15" s="19" t="s">
        <v>18</v>
      </c>
      <c r="R15" s="111"/>
      <c r="S15" s="19">
        <v>1930</v>
      </c>
      <c r="T15" s="19" t="s">
        <v>18</v>
      </c>
      <c r="U15" s="19" t="s">
        <v>18</v>
      </c>
      <c r="V15" s="19" t="s">
        <v>18</v>
      </c>
      <c r="W15" s="19" t="s">
        <v>18</v>
      </c>
      <c r="X15" s="19" t="s">
        <v>18</v>
      </c>
      <c r="Y15" s="19" t="s">
        <v>18</v>
      </c>
      <c r="Z15" s="19" t="s">
        <v>18</v>
      </c>
      <c r="AA15" s="19" t="s">
        <v>18</v>
      </c>
      <c r="AB15" s="19" t="s">
        <v>18</v>
      </c>
      <c r="AC15" s="19" t="s">
        <v>18</v>
      </c>
      <c r="AD15" s="19" t="s">
        <v>18</v>
      </c>
      <c r="AE15" s="19" t="s">
        <v>18</v>
      </c>
      <c r="AF15" s="19" t="s">
        <v>18</v>
      </c>
      <c r="AG15" s="17"/>
      <c r="AH15" s="19">
        <v>1930</v>
      </c>
      <c r="AI15" s="19" t="s">
        <v>18</v>
      </c>
      <c r="AJ15" s="19" t="s">
        <v>18</v>
      </c>
      <c r="AK15" s="19" t="s">
        <v>18</v>
      </c>
      <c r="AL15" s="19" t="s">
        <v>18</v>
      </c>
      <c r="AM15" s="19" t="s">
        <v>18</v>
      </c>
      <c r="AN15" s="19" t="s">
        <v>18</v>
      </c>
      <c r="AO15" s="19" t="s">
        <v>18</v>
      </c>
      <c r="AP15" s="19" t="s">
        <v>18</v>
      </c>
      <c r="AQ15" s="19" t="s">
        <v>18</v>
      </c>
      <c r="AR15" s="19" t="s">
        <v>18</v>
      </c>
      <c r="AS15" s="19" t="s">
        <v>18</v>
      </c>
      <c r="AT15" s="19" t="s">
        <v>18</v>
      </c>
      <c r="AU15" s="19"/>
      <c r="AV15" s="19">
        <v>1930</v>
      </c>
      <c r="AW15" s="19" t="s">
        <v>18</v>
      </c>
      <c r="AX15" s="19" t="s">
        <v>18</v>
      </c>
      <c r="AY15" s="19" t="s">
        <v>18</v>
      </c>
      <c r="AZ15" s="19" t="s">
        <v>18</v>
      </c>
      <c r="BA15" s="19" t="s">
        <v>18</v>
      </c>
      <c r="BB15" s="19" t="s">
        <v>18</v>
      </c>
      <c r="BC15" s="19" t="s">
        <v>18</v>
      </c>
      <c r="BD15" s="19" t="s">
        <v>18</v>
      </c>
      <c r="BE15" s="19" t="s">
        <v>18</v>
      </c>
      <c r="BF15" s="19" t="s">
        <v>18</v>
      </c>
      <c r="BG15" s="19" t="s">
        <v>18</v>
      </c>
      <c r="BH15" s="19" t="s">
        <v>18</v>
      </c>
      <c r="BJ15" s="19">
        <v>1930</v>
      </c>
      <c r="BK15" s="19" t="s">
        <v>18</v>
      </c>
      <c r="BL15" s="19" t="s">
        <v>18</v>
      </c>
      <c r="BM15" s="19" t="s">
        <v>18</v>
      </c>
      <c r="BN15" s="19" t="s">
        <v>18</v>
      </c>
      <c r="BO15" s="19" t="s">
        <v>18</v>
      </c>
      <c r="BP15" s="19" t="s">
        <v>18</v>
      </c>
      <c r="BQ15" s="19" t="s">
        <v>18</v>
      </c>
      <c r="BR15" s="19" t="s">
        <v>18</v>
      </c>
      <c r="BS15" s="19" t="s">
        <v>18</v>
      </c>
      <c r="BT15" s="19" t="s">
        <v>18</v>
      </c>
      <c r="BU15" s="19" t="s">
        <v>18</v>
      </c>
      <c r="BV15" s="19" t="s">
        <v>18</v>
      </c>
      <c r="BW15" s="19" t="s">
        <v>18</v>
      </c>
      <c r="BX15" s="109"/>
      <c r="BY15" s="19">
        <v>1930</v>
      </c>
      <c r="BZ15" s="19" t="s">
        <v>18</v>
      </c>
      <c r="CA15" s="19" t="s">
        <v>18</v>
      </c>
      <c r="CB15" s="19" t="s">
        <v>18</v>
      </c>
      <c r="CC15" s="19" t="s">
        <v>18</v>
      </c>
      <c r="CD15" s="19" t="s">
        <v>18</v>
      </c>
      <c r="CE15" s="19" t="s">
        <v>18</v>
      </c>
      <c r="CF15" s="19" t="s">
        <v>18</v>
      </c>
      <c r="CG15" s="19" t="s">
        <v>18</v>
      </c>
      <c r="CH15" s="19" t="s">
        <v>18</v>
      </c>
      <c r="CI15" s="19" t="s">
        <v>18</v>
      </c>
      <c r="CJ15" s="19" t="s">
        <v>18</v>
      </c>
      <c r="CK15" s="19" t="s">
        <v>18</v>
      </c>
      <c r="CL15" s="109"/>
      <c r="CM15" s="19">
        <v>1930</v>
      </c>
      <c r="CN15" s="19" t="s">
        <v>18</v>
      </c>
      <c r="CO15" s="19" t="s">
        <v>18</v>
      </c>
      <c r="CP15" s="19" t="s">
        <v>18</v>
      </c>
      <c r="CQ15" s="19" t="s">
        <v>18</v>
      </c>
      <c r="CS15" s="19">
        <v>1930</v>
      </c>
      <c r="CT15" s="19" t="s">
        <v>18</v>
      </c>
      <c r="CU15" s="19" t="s">
        <v>18</v>
      </c>
      <c r="CV15" s="19" t="s">
        <v>18</v>
      </c>
      <c r="CW15" s="19" t="s">
        <v>18</v>
      </c>
      <c r="CX15" s="19" t="s">
        <v>18</v>
      </c>
      <c r="CY15" s="19" t="s">
        <v>18</v>
      </c>
      <c r="CZ15" s="19" t="s">
        <v>18</v>
      </c>
      <c r="DA15" s="109"/>
      <c r="DB15" s="19">
        <v>1930</v>
      </c>
      <c r="DC15" s="19"/>
      <c r="DD15" s="19"/>
      <c r="DE15" s="19"/>
      <c r="DF15" s="18" t="s">
        <v>18</v>
      </c>
      <c r="DG15" s="18" t="s">
        <v>18</v>
      </c>
      <c r="DH15" s="18" t="s">
        <v>18</v>
      </c>
      <c r="DI15" s="18" t="s">
        <v>18</v>
      </c>
      <c r="DK15" s="18" t="s">
        <v>18</v>
      </c>
      <c r="DN15" s="18" t="s">
        <v>18</v>
      </c>
      <c r="DO15" s="18" t="s">
        <v>18</v>
      </c>
      <c r="DW15" s="12">
        <v>1930</v>
      </c>
      <c r="DX15" s="11">
        <v>684</v>
      </c>
      <c r="DY15" s="10" t="s">
        <v>18</v>
      </c>
      <c r="DZ15" s="123">
        <v>600</v>
      </c>
      <c r="EA15" s="10" t="s">
        <v>18</v>
      </c>
      <c r="EE15" s="19"/>
      <c r="EP15" s="19"/>
      <c r="EQ15" s="136"/>
      <c r="ER15" s="136"/>
      <c r="ET15" s="136"/>
      <c r="EU15" s="136"/>
      <c r="EV15" s="136"/>
    </row>
    <row r="16" spans="1:152" x14ac:dyDescent="0.25">
      <c r="A16" s="19">
        <v>1931</v>
      </c>
      <c r="B16" s="19" t="s">
        <v>18</v>
      </c>
      <c r="C16" s="19" t="s">
        <v>18</v>
      </c>
      <c r="D16" s="19" t="s">
        <v>18</v>
      </c>
      <c r="E16" s="19" t="s">
        <v>18</v>
      </c>
      <c r="F16" s="19" t="s">
        <v>18</v>
      </c>
      <c r="G16" s="19" t="s">
        <v>18</v>
      </c>
      <c r="H16" s="19" t="s">
        <v>18</v>
      </c>
      <c r="I16" s="19" t="s">
        <v>18</v>
      </c>
      <c r="J16" s="19" t="s">
        <v>18</v>
      </c>
      <c r="K16" s="19" t="s">
        <v>18</v>
      </c>
      <c r="L16" s="19" t="s">
        <v>18</v>
      </c>
      <c r="M16" s="19" t="s">
        <v>18</v>
      </c>
      <c r="N16" s="19" t="s">
        <v>18</v>
      </c>
      <c r="O16" s="19" t="s">
        <v>18</v>
      </c>
      <c r="P16" s="19" t="s">
        <v>18</v>
      </c>
      <c r="Q16" s="19" t="s">
        <v>18</v>
      </c>
      <c r="R16" s="111"/>
      <c r="S16" s="19">
        <v>1931</v>
      </c>
      <c r="T16" s="19" t="s">
        <v>18</v>
      </c>
      <c r="U16" s="19" t="s">
        <v>18</v>
      </c>
      <c r="V16" s="19" t="s">
        <v>18</v>
      </c>
      <c r="W16" s="19" t="s">
        <v>18</v>
      </c>
      <c r="X16" s="19" t="s">
        <v>18</v>
      </c>
      <c r="Y16" s="19" t="s">
        <v>18</v>
      </c>
      <c r="Z16" s="19" t="s">
        <v>18</v>
      </c>
      <c r="AA16" s="19" t="s">
        <v>18</v>
      </c>
      <c r="AB16" s="19" t="s">
        <v>18</v>
      </c>
      <c r="AC16" s="19" t="s">
        <v>18</v>
      </c>
      <c r="AD16" s="19" t="s">
        <v>18</v>
      </c>
      <c r="AE16" s="19" t="s">
        <v>18</v>
      </c>
      <c r="AF16" s="19" t="s">
        <v>18</v>
      </c>
      <c r="AG16" s="17"/>
      <c r="AH16" s="19">
        <v>1931</v>
      </c>
      <c r="AI16" s="19" t="s">
        <v>18</v>
      </c>
      <c r="AJ16" s="19" t="s">
        <v>18</v>
      </c>
      <c r="AK16" s="19" t="s">
        <v>18</v>
      </c>
      <c r="AL16" s="19" t="s">
        <v>18</v>
      </c>
      <c r="AM16" s="19" t="s">
        <v>18</v>
      </c>
      <c r="AN16" s="19" t="s">
        <v>18</v>
      </c>
      <c r="AO16" s="19" t="s">
        <v>18</v>
      </c>
      <c r="AP16" s="19" t="s">
        <v>18</v>
      </c>
      <c r="AQ16" s="19" t="s">
        <v>18</v>
      </c>
      <c r="AR16" s="19" t="s">
        <v>18</v>
      </c>
      <c r="AS16" s="19" t="s">
        <v>18</v>
      </c>
      <c r="AT16" s="19" t="s">
        <v>18</v>
      </c>
      <c r="AU16" s="19"/>
      <c r="AV16" s="19">
        <v>1931</v>
      </c>
      <c r="AW16" s="19" t="s">
        <v>18</v>
      </c>
      <c r="AX16" s="19" t="s">
        <v>18</v>
      </c>
      <c r="AY16" s="19" t="s">
        <v>18</v>
      </c>
      <c r="AZ16" s="19" t="s">
        <v>18</v>
      </c>
      <c r="BA16" s="19" t="s">
        <v>18</v>
      </c>
      <c r="BB16" s="19" t="s">
        <v>18</v>
      </c>
      <c r="BC16" s="19" t="s">
        <v>18</v>
      </c>
      <c r="BD16" s="19" t="s">
        <v>18</v>
      </c>
      <c r="BE16" s="19" t="s">
        <v>18</v>
      </c>
      <c r="BF16" s="19" t="s">
        <v>18</v>
      </c>
      <c r="BG16" s="19" t="s">
        <v>18</v>
      </c>
      <c r="BH16" s="19" t="s">
        <v>18</v>
      </c>
      <c r="BJ16" s="19">
        <v>1931</v>
      </c>
      <c r="BK16" s="19" t="s">
        <v>18</v>
      </c>
      <c r="BL16" s="19" t="s">
        <v>18</v>
      </c>
      <c r="BM16" s="19" t="s">
        <v>18</v>
      </c>
      <c r="BN16" s="19" t="s">
        <v>18</v>
      </c>
      <c r="BO16" s="19" t="s">
        <v>18</v>
      </c>
      <c r="BP16" s="19" t="s">
        <v>18</v>
      </c>
      <c r="BQ16" s="19" t="s">
        <v>18</v>
      </c>
      <c r="BR16" s="19" t="s">
        <v>18</v>
      </c>
      <c r="BS16" s="19" t="s">
        <v>18</v>
      </c>
      <c r="BT16" s="19" t="s">
        <v>18</v>
      </c>
      <c r="BU16" s="19" t="s">
        <v>18</v>
      </c>
      <c r="BV16" s="19" t="s">
        <v>18</v>
      </c>
      <c r="BW16" s="19" t="s">
        <v>18</v>
      </c>
      <c r="BX16" s="109"/>
      <c r="BY16" s="19">
        <v>1931</v>
      </c>
      <c r="BZ16" s="19" t="s">
        <v>18</v>
      </c>
      <c r="CA16" s="19" t="s">
        <v>18</v>
      </c>
      <c r="CB16" s="19" t="s">
        <v>18</v>
      </c>
      <c r="CC16" s="19" t="s">
        <v>18</v>
      </c>
      <c r="CD16" s="19" t="s">
        <v>18</v>
      </c>
      <c r="CE16" s="19" t="s">
        <v>18</v>
      </c>
      <c r="CF16" s="19" t="s">
        <v>18</v>
      </c>
      <c r="CG16" s="19" t="s">
        <v>18</v>
      </c>
      <c r="CH16" s="19" t="s">
        <v>18</v>
      </c>
      <c r="CI16" s="19" t="s">
        <v>18</v>
      </c>
      <c r="CJ16" s="19" t="s">
        <v>18</v>
      </c>
      <c r="CK16" s="19" t="s">
        <v>18</v>
      </c>
      <c r="CL16" s="109"/>
      <c r="CM16" s="19">
        <v>1931</v>
      </c>
      <c r="CN16" s="19" t="s">
        <v>18</v>
      </c>
      <c r="CO16" s="19" t="s">
        <v>18</v>
      </c>
      <c r="CP16" s="19" t="s">
        <v>18</v>
      </c>
      <c r="CQ16" s="19" t="s">
        <v>18</v>
      </c>
      <c r="CS16" s="19">
        <v>1931</v>
      </c>
      <c r="CT16" s="19" t="s">
        <v>18</v>
      </c>
      <c r="CU16" s="19" t="s">
        <v>18</v>
      </c>
      <c r="CV16" s="19" t="s">
        <v>18</v>
      </c>
      <c r="CW16" s="19" t="s">
        <v>18</v>
      </c>
      <c r="CX16" s="19" t="s">
        <v>18</v>
      </c>
      <c r="CY16" s="19" t="s">
        <v>18</v>
      </c>
      <c r="CZ16" s="19" t="s">
        <v>18</v>
      </c>
      <c r="DA16" s="109"/>
      <c r="DB16" s="19">
        <v>1931</v>
      </c>
      <c r="DC16" s="19"/>
      <c r="DD16" s="19"/>
      <c r="DE16" s="19"/>
      <c r="DF16" s="18" t="s">
        <v>18</v>
      </c>
      <c r="DG16" s="18" t="s">
        <v>18</v>
      </c>
      <c r="DH16" s="18" t="s">
        <v>18</v>
      </c>
      <c r="DI16" s="18" t="s">
        <v>18</v>
      </c>
      <c r="DK16" s="18" t="s">
        <v>18</v>
      </c>
      <c r="DN16" s="18" t="s">
        <v>18</v>
      </c>
      <c r="DO16" s="18" t="s">
        <v>18</v>
      </c>
      <c r="DW16" s="12">
        <v>1931</v>
      </c>
      <c r="DX16" s="11">
        <v>272</v>
      </c>
      <c r="DY16" s="10" t="s">
        <v>18</v>
      </c>
      <c r="DZ16" s="123">
        <v>200</v>
      </c>
      <c r="EA16" s="10" t="s">
        <v>18</v>
      </c>
      <c r="EE16" s="19"/>
      <c r="EP16" s="19"/>
      <c r="EQ16" s="136"/>
      <c r="ER16" s="136"/>
      <c r="ET16" s="136"/>
      <c r="EU16" s="136"/>
      <c r="EV16" s="136"/>
    </row>
    <row r="17" spans="1:152" x14ac:dyDescent="0.25">
      <c r="A17" s="19">
        <v>1932</v>
      </c>
      <c r="B17" s="19" t="s">
        <v>18</v>
      </c>
      <c r="C17" s="19" t="s">
        <v>18</v>
      </c>
      <c r="D17" s="19" t="s">
        <v>18</v>
      </c>
      <c r="E17" s="19" t="s">
        <v>18</v>
      </c>
      <c r="F17" s="19" t="s">
        <v>18</v>
      </c>
      <c r="G17" s="19" t="s">
        <v>18</v>
      </c>
      <c r="H17" s="19" t="s">
        <v>18</v>
      </c>
      <c r="I17" s="19" t="s">
        <v>18</v>
      </c>
      <c r="J17" s="19" t="s">
        <v>18</v>
      </c>
      <c r="K17" s="19" t="s">
        <v>18</v>
      </c>
      <c r="L17" s="19" t="s">
        <v>18</v>
      </c>
      <c r="M17" s="19" t="s">
        <v>18</v>
      </c>
      <c r="N17" s="19" t="s">
        <v>18</v>
      </c>
      <c r="O17" s="19" t="s">
        <v>18</v>
      </c>
      <c r="P17" s="19" t="s">
        <v>18</v>
      </c>
      <c r="Q17" s="19" t="s">
        <v>18</v>
      </c>
      <c r="R17" s="111"/>
      <c r="S17" s="19">
        <v>1932</v>
      </c>
      <c r="T17" s="19" t="s">
        <v>18</v>
      </c>
      <c r="U17" s="19" t="s">
        <v>18</v>
      </c>
      <c r="V17" s="19" t="s">
        <v>18</v>
      </c>
      <c r="W17" s="19" t="s">
        <v>18</v>
      </c>
      <c r="X17" s="19" t="s">
        <v>18</v>
      </c>
      <c r="Y17" s="19" t="s">
        <v>18</v>
      </c>
      <c r="Z17" s="19" t="s">
        <v>18</v>
      </c>
      <c r="AA17" s="19" t="s">
        <v>18</v>
      </c>
      <c r="AB17" s="19" t="s">
        <v>18</v>
      </c>
      <c r="AC17" s="19" t="s">
        <v>18</v>
      </c>
      <c r="AD17" s="19" t="s">
        <v>18</v>
      </c>
      <c r="AE17" s="19" t="s">
        <v>18</v>
      </c>
      <c r="AF17" s="19" t="s">
        <v>18</v>
      </c>
      <c r="AG17" s="17"/>
      <c r="AH17" s="19">
        <v>1932</v>
      </c>
      <c r="AI17" s="19" t="s">
        <v>18</v>
      </c>
      <c r="AJ17" s="19" t="s">
        <v>18</v>
      </c>
      <c r="AK17" s="19" t="s">
        <v>18</v>
      </c>
      <c r="AL17" s="19" t="s">
        <v>18</v>
      </c>
      <c r="AM17" s="19" t="s">
        <v>18</v>
      </c>
      <c r="AN17" s="19" t="s">
        <v>18</v>
      </c>
      <c r="AO17" s="19" t="s">
        <v>18</v>
      </c>
      <c r="AP17" s="19" t="s">
        <v>18</v>
      </c>
      <c r="AQ17" s="19" t="s">
        <v>18</v>
      </c>
      <c r="AR17" s="19" t="s">
        <v>18</v>
      </c>
      <c r="AS17" s="19" t="s">
        <v>18</v>
      </c>
      <c r="AT17" s="19" t="s">
        <v>18</v>
      </c>
      <c r="AU17" s="19"/>
      <c r="AV17" s="19">
        <v>1932</v>
      </c>
      <c r="AW17" s="19" t="s">
        <v>18</v>
      </c>
      <c r="AX17" s="19" t="s">
        <v>18</v>
      </c>
      <c r="AY17" s="19" t="s">
        <v>18</v>
      </c>
      <c r="AZ17" s="19" t="s">
        <v>18</v>
      </c>
      <c r="BA17" s="19" t="s">
        <v>18</v>
      </c>
      <c r="BB17" s="19" t="s">
        <v>18</v>
      </c>
      <c r="BC17" s="19" t="s">
        <v>18</v>
      </c>
      <c r="BD17" s="19" t="s">
        <v>18</v>
      </c>
      <c r="BE17" s="19" t="s">
        <v>18</v>
      </c>
      <c r="BF17" s="19" t="s">
        <v>18</v>
      </c>
      <c r="BG17" s="19" t="s">
        <v>18</v>
      </c>
      <c r="BH17" s="19" t="s">
        <v>18</v>
      </c>
      <c r="BJ17" s="19">
        <v>1932</v>
      </c>
      <c r="BK17" s="19" t="s">
        <v>18</v>
      </c>
      <c r="BL17" s="19" t="s">
        <v>18</v>
      </c>
      <c r="BM17" s="19" t="s">
        <v>18</v>
      </c>
      <c r="BN17" s="19" t="s">
        <v>18</v>
      </c>
      <c r="BO17" s="19" t="s">
        <v>18</v>
      </c>
      <c r="BP17" s="19" t="s">
        <v>18</v>
      </c>
      <c r="BQ17" s="19" t="s">
        <v>18</v>
      </c>
      <c r="BR17" s="19" t="s">
        <v>18</v>
      </c>
      <c r="BS17" s="19" t="s">
        <v>18</v>
      </c>
      <c r="BT17" s="19" t="s">
        <v>18</v>
      </c>
      <c r="BU17" s="19" t="s">
        <v>18</v>
      </c>
      <c r="BV17" s="19" t="s">
        <v>18</v>
      </c>
      <c r="BW17" s="19" t="s">
        <v>18</v>
      </c>
      <c r="BX17" s="109"/>
      <c r="BY17" s="19">
        <v>1932</v>
      </c>
      <c r="BZ17" s="19" t="s">
        <v>18</v>
      </c>
      <c r="CA17" s="19" t="s">
        <v>18</v>
      </c>
      <c r="CB17" s="19" t="s">
        <v>18</v>
      </c>
      <c r="CC17" s="19" t="s">
        <v>18</v>
      </c>
      <c r="CD17" s="19" t="s">
        <v>18</v>
      </c>
      <c r="CE17" s="19" t="s">
        <v>18</v>
      </c>
      <c r="CF17" s="19" t="s">
        <v>18</v>
      </c>
      <c r="CG17" s="19" t="s">
        <v>18</v>
      </c>
      <c r="CH17" s="19" t="s">
        <v>18</v>
      </c>
      <c r="CI17" s="19" t="s">
        <v>18</v>
      </c>
      <c r="CJ17" s="19" t="s">
        <v>18</v>
      </c>
      <c r="CK17" s="19" t="s">
        <v>18</v>
      </c>
      <c r="CL17" s="109"/>
      <c r="CM17" s="19">
        <v>1932</v>
      </c>
      <c r="CN17" s="19" t="s">
        <v>18</v>
      </c>
      <c r="CO17" s="19" t="s">
        <v>18</v>
      </c>
      <c r="CP17" s="19" t="s">
        <v>18</v>
      </c>
      <c r="CQ17" s="19" t="s">
        <v>18</v>
      </c>
      <c r="CS17" s="19">
        <v>1932</v>
      </c>
      <c r="CT17" s="19" t="s">
        <v>18</v>
      </c>
      <c r="CU17" s="19" t="s">
        <v>18</v>
      </c>
      <c r="CV17" s="19" t="s">
        <v>18</v>
      </c>
      <c r="CW17" s="19" t="s">
        <v>18</v>
      </c>
      <c r="CX17" s="19" t="s">
        <v>18</v>
      </c>
      <c r="CY17" s="19" t="s">
        <v>18</v>
      </c>
      <c r="CZ17" s="19" t="s">
        <v>18</v>
      </c>
      <c r="DA17" s="109"/>
      <c r="DB17" s="19">
        <v>1932</v>
      </c>
      <c r="DC17" s="19"/>
      <c r="DD17" s="19"/>
      <c r="DE17" s="19"/>
      <c r="DF17" s="18" t="s">
        <v>18</v>
      </c>
      <c r="DG17" s="18" t="s">
        <v>18</v>
      </c>
      <c r="DH17" s="18" t="s">
        <v>18</v>
      </c>
      <c r="DI17" s="18" t="s">
        <v>18</v>
      </c>
      <c r="DK17" s="18" t="s">
        <v>18</v>
      </c>
      <c r="DN17" s="18" t="s">
        <v>18</v>
      </c>
      <c r="DO17" s="18" t="s">
        <v>18</v>
      </c>
      <c r="DW17" s="12">
        <v>1932</v>
      </c>
      <c r="DX17" s="11">
        <v>357</v>
      </c>
      <c r="DY17" s="10" t="s">
        <v>18</v>
      </c>
      <c r="DZ17" s="123">
        <v>300</v>
      </c>
      <c r="EA17" s="10" t="s">
        <v>18</v>
      </c>
      <c r="EE17" s="19"/>
      <c r="EP17" s="19"/>
      <c r="EQ17" s="136"/>
      <c r="ER17" s="136"/>
      <c r="ET17" s="136"/>
      <c r="EU17" s="136"/>
      <c r="EV17" s="136"/>
    </row>
    <row r="18" spans="1:152" x14ac:dyDescent="0.25">
      <c r="A18" s="19">
        <v>1933</v>
      </c>
      <c r="B18" s="17">
        <v>458</v>
      </c>
      <c r="C18" s="17">
        <v>131</v>
      </c>
      <c r="D18" s="17">
        <f t="shared" ref="D18:D63" si="0">E18+F18</f>
        <v>10</v>
      </c>
      <c r="E18" s="17">
        <v>0</v>
      </c>
      <c r="F18" s="17">
        <v>10</v>
      </c>
      <c r="G18" s="17">
        <f t="shared" ref="G18:G63" si="1">H18+I18</f>
        <v>30</v>
      </c>
      <c r="H18" s="17">
        <v>0</v>
      </c>
      <c r="I18" s="17">
        <v>30</v>
      </c>
      <c r="J18" s="17">
        <f t="shared" ref="J18:J63" si="2">K18+L18</f>
        <v>9</v>
      </c>
      <c r="K18" s="17">
        <v>9</v>
      </c>
      <c r="L18" s="17">
        <v>0</v>
      </c>
      <c r="M18" s="17">
        <v>0</v>
      </c>
      <c r="N18" s="17">
        <f t="shared" ref="N18:N63" si="3">L18-M18</f>
        <v>0</v>
      </c>
      <c r="O18" s="17">
        <f t="shared" ref="O18:O63" si="4">P18+Q18</f>
        <v>278</v>
      </c>
      <c r="P18" s="18">
        <v>2</v>
      </c>
      <c r="Q18" s="18">
        <v>276</v>
      </c>
      <c r="R18" s="109"/>
      <c r="S18" s="19">
        <v>1933</v>
      </c>
      <c r="T18" s="17">
        <f t="shared" ref="T18:T63" si="5">B18</f>
        <v>458</v>
      </c>
      <c r="U18" s="17">
        <f t="shared" ref="U18:U63" si="6">V18+W18</f>
        <v>288</v>
      </c>
      <c r="V18" s="17">
        <v>78</v>
      </c>
      <c r="W18" s="17">
        <v>210</v>
      </c>
      <c r="X18" s="17">
        <f>Y18+AB18</f>
        <v>55</v>
      </c>
      <c r="Y18" s="17">
        <v>53</v>
      </c>
      <c r="Z18" s="17">
        <v>27</v>
      </c>
      <c r="AA18" s="17">
        <f t="shared" ref="AA18:AA63" si="7">Y18-Z18</f>
        <v>26</v>
      </c>
      <c r="AB18" s="17">
        <v>2</v>
      </c>
      <c r="AC18" s="17">
        <v>1</v>
      </c>
      <c r="AD18" s="17">
        <f t="shared" ref="AD18:AD63" si="8">AB18-AC18</f>
        <v>1</v>
      </c>
      <c r="AE18" s="17">
        <v>14</v>
      </c>
      <c r="AF18" s="17">
        <v>101</v>
      </c>
      <c r="AG18" s="17"/>
      <c r="AH18" s="19">
        <v>1933</v>
      </c>
      <c r="AI18" s="17">
        <v>48</v>
      </c>
      <c r="AJ18" s="17">
        <f t="shared" ref="AJ18:AJ63" si="9">AK18+AL18+AM18</f>
        <v>4</v>
      </c>
      <c r="AK18" s="17">
        <v>0</v>
      </c>
      <c r="AL18" s="17">
        <v>4</v>
      </c>
      <c r="AM18" s="17">
        <v>0</v>
      </c>
      <c r="AN18" s="17">
        <v>0</v>
      </c>
      <c r="AO18" s="17">
        <v>0</v>
      </c>
      <c r="AP18" s="17">
        <v>30</v>
      </c>
      <c r="AQ18" s="17">
        <f t="shared" ref="AQ18:AQ63" si="10">AR18+AS18</f>
        <v>3</v>
      </c>
      <c r="AR18" s="17">
        <v>3</v>
      </c>
      <c r="AS18" s="17">
        <v>0</v>
      </c>
      <c r="AT18" s="17">
        <f t="shared" ref="AT18:AT63" si="11">AI18-AK18-AL18-AM18-AN18-AO18-AP18-AQ18</f>
        <v>11</v>
      </c>
      <c r="AU18" s="17"/>
      <c r="AV18" s="19">
        <v>1933</v>
      </c>
      <c r="AW18" s="17">
        <f t="shared" ref="AW18:AW63" si="12">AI18</f>
        <v>48</v>
      </c>
      <c r="AX18" s="17">
        <f t="shared" ref="AX18:AX63" si="13">AY18+BB18</f>
        <v>0</v>
      </c>
      <c r="AY18" s="17">
        <v>0</v>
      </c>
      <c r="AZ18" s="17">
        <v>0</v>
      </c>
      <c r="BA18" s="17">
        <v>0</v>
      </c>
      <c r="BB18" s="17">
        <v>0</v>
      </c>
      <c r="BC18" s="17">
        <v>0</v>
      </c>
      <c r="BD18" s="17">
        <v>0</v>
      </c>
      <c r="BE18" s="17">
        <v>8</v>
      </c>
      <c r="BF18" s="17">
        <v>0</v>
      </c>
      <c r="BG18" s="17">
        <f t="shared" ref="BG18:BG63" si="14">BE18-BF18</f>
        <v>8</v>
      </c>
      <c r="BH18" s="17">
        <v>40</v>
      </c>
      <c r="BJ18" s="19">
        <v>1933</v>
      </c>
      <c r="BK18" s="17">
        <v>418</v>
      </c>
      <c r="BL18" s="17">
        <v>113</v>
      </c>
      <c r="BM18" s="17">
        <v>26</v>
      </c>
      <c r="BN18" s="17">
        <v>8</v>
      </c>
      <c r="BO18" s="17">
        <v>32</v>
      </c>
      <c r="BP18" s="17">
        <f t="shared" ref="BP18:BP62" si="15">BL18-BM18-BN18-BO18</f>
        <v>47</v>
      </c>
      <c r="BQ18" s="17">
        <v>0</v>
      </c>
      <c r="BR18" s="17">
        <v>0</v>
      </c>
      <c r="BS18" s="17">
        <v>264</v>
      </c>
      <c r="BT18" s="17">
        <f t="shared" ref="BT18:BT63" si="16">BU18+BV18</f>
        <v>0</v>
      </c>
      <c r="BU18" s="17">
        <v>0</v>
      </c>
      <c r="BV18" s="17">
        <v>0</v>
      </c>
      <c r="BW18" s="17">
        <f t="shared" ref="BW18:BW63" si="17">BK18-BM18-BQ18-BR18-BS18-BT18-BN18-BP18</f>
        <v>73</v>
      </c>
      <c r="BX18" s="109"/>
      <c r="BY18" s="19">
        <v>1933</v>
      </c>
      <c r="BZ18" s="17">
        <f t="shared" ref="BZ18:BZ63" si="18">BK18</f>
        <v>418</v>
      </c>
      <c r="CA18" s="17">
        <f t="shared" ref="CA18:CA63" si="19">CB18+CE18</f>
        <v>183</v>
      </c>
      <c r="CB18" s="17">
        <v>143</v>
      </c>
      <c r="CC18" s="17">
        <v>143</v>
      </c>
      <c r="CD18" s="17">
        <f t="shared" ref="CD18:CD63" si="20">CB18-CC18</f>
        <v>0</v>
      </c>
      <c r="CE18" s="17">
        <v>40</v>
      </c>
      <c r="CF18" s="17">
        <v>40</v>
      </c>
      <c r="CG18" s="17">
        <f t="shared" ref="CG18:CG63" si="21">CE18-CF18</f>
        <v>0</v>
      </c>
      <c r="CH18" s="17">
        <v>142</v>
      </c>
      <c r="CI18" s="17">
        <v>79</v>
      </c>
      <c r="CJ18" s="17">
        <f t="shared" ref="CJ18:CJ63" si="22">CH18-CI18</f>
        <v>63</v>
      </c>
      <c r="CK18" s="17">
        <v>93</v>
      </c>
      <c r="CL18" s="109"/>
      <c r="CM18" s="19">
        <v>1933</v>
      </c>
      <c r="CN18" s="17">
        <v>819</v>
      </c>
      <c r="CO18" s="17">
        <f>C18+AK18+BM18</f>
        <v>157</v>
      </c>
      <c r="CP18" s="17">
        <f>D18+G18+AN18+AO18+AP18+BQ18+BR18+BS18</f>
        <v>334</v>
      </c>
      <c r="CQ18" s="17">
        <f t="shared" ref="CQ18:CQ25" si="23">CN18-CO18-CP18</f>
        <v>328</v>
      </c>
      <c r="CS18" s="19">
        <v>1933</v>
      </c>
      <c r="CT18" s="17">
        <f t="shared" ref="CT18:CT63" si="24">CN18</f>
        <v>819</v>
      </c>
      <c r="CU18" s="17">
        <v>241</v>
      </c>
      <c r="CV18" s="17">
        <f t="shared" ref="CV18:CV63" si="25">CW18+CX18</f>
        <v>211</v>
      </c>
      <c r="CW18" s="17">
        <v>170</v>
      </c>
      <c r="CX18" s="17">
        <f t="shared" ref="CX18:CX63" si="26">AC18+BC18+CF18</f>
        <v>41</v>
      </c>
      <c r="CY18" s="17">
        <v>93</v>
      </c>
      <c r="CZ18" s="17">
        <f>CT18-CU18-CV18-CY18</f>
        <v>274</v>
      </c>
      <c r="DA18" s="109"/>
      <c r="DB18" s="19">
        <v>1933</v>
      </c>
      <c r="DC18" s="95">
        <f>DE18-DD18</f>
        <v>9</v>
      </c>
      <c r="DD18" s="95">
        <f>N18</f>
        <v>0</v>
      </c>
      <c r="DE18" s="95">
        <f>J18</f>
        <v>9</v>
      </c>
      <c r="DF18" s="17">
        <f>D18</f>
        <v>10</v>
      </c>
      <c r="DG18" s="17">
        <f t="shared" ref="DG18:DG49" si="27">G18</f>
        <v>30</v>
      </c>
      <c r="DH18" s="17">
        <f>AN18</f>
        <v>0</v>
      </c>
      <c r="DI18" s="17">
        <f t="shared" ref="DI18:DI49" si="28">AO18+AP18</f>
        <v>30</v>
      </c>
      <c r="DJ18" s="17">
        <f t="shared" ref="DJ18:DJ49" si="29">AQ18</f>
        <v>3</v>
      </c>
      <c r="DK18" s="17">
        <f t="shared" ref="DK18:DK49" si="30">BQ18</f>
        <v>0</v>
      </c>
      <c r="DL18" s="17">
        <f t="shared" ref="DL18:DL49" si="31">BR18+BS18</f>
        <v>264</v>
      </c>
      <c r="DM18" s="17">
        <f>BT18</f>
        <v>0</v>
      </c>
      <c r="DN18" s="17">
        <f>DF18+DH18+DK18</f>
        <v>10</v>
      </c>
      <c r="DO18" s="17">
        <f>DG18+DI18+DL18</f>
        <v>324</v>
      </c>
      <c r="DP18" s="95">
        <f t="shared" ref="DP18:DP49" si="32">DE18+DF18+DG18</f>
        <v>49</v>
      </c>
      <c r="DQ18" s="17">
        <f t="shared" ref="DQ18:DQ49" si="33">DH18+DI18+DJ18</f>
        <v>33</v>
      </c>
      <c r="DR18" s="17">
        <f t="shared" ref="DR18:DR49" si="34">DK18+DL18+DM18</f>
        <v>264</v>
      </c>
      <c r="DS18" s="17">
        <f t="shared" ref="DS18:DS49" si="35">DN18+DO18</f>
        <v>334</v>
      </c>
      <c r="DT18" s="95">
        <f t="shared" ref="DT18:DT49" si="36">DE18+DJ18+DM18</f>
        <v>12</v>
      </c>
      <c r="DU18" s="95">
        <f>DP18+DQ18+DR18</f>
        <v>346</v>
      </c>
      <c r="DV18" s="95"/>
      <c r="DW18" s="12">
        <v>1933</v>
      </c>
      <c r="DX18" s="11">
        <f>'Rec y Obligaciones'!CU18+'Rec y Obligaciones'!CW18</f>
        <v>411</v>
      </c>
      <c r="DY18" s="11">
        <v>378.1</v>
      </c>
      <c r="DZ18" s="123">
        <v>500</v>
      </c>
      <c r="EA18" s="95">
        <f>DE18+DF18+DG18+C18</f>
        <v>180</v>
      </c>
      <c r="EE18" s="17"/>
      <c r="EP18" s="17"/>
      <c r="EQ18" s="136"/>
      <c r="ER18" s="136"/>
      <c r="ET18" s="136"/>
      <c r="EU18" s="136"/>
      <c r="EV18" s="136"/>
    </row>
    <row r="19" spans="1:152" x14ac:dyDescent="0.25">
      <c r="A19" s="19">
        <v>1934</v>
      </c>
      <c r="B19" s="17">
        <v>537</v>
      </c>
      <c r="C19" s="17">
        <v>191</v>
      </c>
      <c r="D19" s="17">
        <f t="shared" si="0"/>
        <v>-11</v>
      </c>
      <c r="E19" s="17">
        <v>2</v>
      </c>
      <c r="F19" s="17">
        <v>-13</v>
      </c>
      <c r="G19" s="17">
        <f t="shared" si="1"/>
        <v>42</v>
      </c>
      <c r="H19" s="17">
        <v>0</v>
      </c>
      <c r="I19" s="17">
        <v>42</v>
      </c>
      <c r="J19" s="17">
        <f>K19+L19</f>
        <v>28</v>
      </c>
      <c r="K19" s="17">
        <v>14</v>
      </c>
      <c r="L19" s="17">
        <v>14</v>
      </c>
      <c r="M19" s="17">
        <v>0</v>
      </c>
      <c r="N19" s="17">
        <f t="shared" si="3"/>
        <v>14</v>
      </c>
      <c r="O19" s="17">
        <f t="shared" si="4"/>
        <v>287</v>
      </c>
      <c r="P19" s="18">
        <v>4</v>
      </c>
      <c r="Q19" s="18">
        <v>283</v>
      </c>
      <c r="R19" s="109"/>
      <c r="S19" s="19">
        <v>1934</v>
      </c>
      <c r="T19" s="17">
        <f t="shared" si="5"/>
        <v>537</v>
      </c>
      <c r="U19" s="17">
        <f t="shared" si="6"/>
        <v>332</v>
      </c>
      <c r="V19" s="17">
        <v>100</v>
      </c>
      <c r="W19" s="17">
        <v>232</v>
      </c>
      <c r="X19" s="17">
        <f t="shared" ref="X19:X63" si="37">Y19+AB19</f>
        <v>71</v>
      </c>
      <c r="Y19" s="17">
        <v>68</v>
      </c>
      <c r="Z19" s="17">
        <v>37</v>
      </c>
      <c r="AA19" s="17">
        <f t="shared" si="7"/>
        <v>31</v>
      </c>
      <c r="AB19" s="17">
        <v>3</v>
      </c>
      <c r="AC19" s="17">
        <v>2</v>
      </c>
      <c r="AD19" s="17">
        <f t="shared" si="8"/>
        <v>1</v>
      </c>
      <c r="AE19" s="17">
        <v>22</v>
      </c>
      <c r="AF19" s="17">
        <v>112</v>
      </c>
      <c r="AG19" s="17"/>
      <c r="AH19" s="19">
        <v>1934</v>
      </c>
      <c r="AI19" s="17">
        <v>89</v>
      </c>
      <c r="AJ19" s="17">
        <f t="shared" si="9"/>
        <v>3</v>
      </c>
      <c r="AK19" s="17">
        <v>0</v>
      </c>
      <c r="AL19" s="17">
        <v>2</v>
      </c>
      <c r="AM19" s="17">
        <v>1</v>
      </c>
      <c r="AN19" s="17">
        <v>0</v>
      </c>
      <c r="AO19" s="17">
        <v>0</v>
      </c>
      <c r="AP19" s="17">
        <v>54</v>
      </c>
      <c r="AQ19" s="17">
        <f t="shared" si="10"/>
        <v>7</v>
      </c>
      <c r="AR19" s="17">
        <v>7</v>
      </c>
      <c r="AS19" s="17">
        <v>0</v>
      </c>
      <c r="AT19" s="17">
        <f t="shared" si="11"/>
        <v>25</v>
      </c>
      <c r="AU19" s="17"/>
      <c r="AV19" s="19">
        <v>1934</v>
      </c>
      <c r="AW19" s="17">
        <f t="shared" si="12"/>
        <v>89</v>
      </c>
      <c r="AX19" s="17">
        <f t="shared" si="13"/>
        <v>0</v>
      </c>
      <c r="AY19" s="17">
        <v>0</v>
      </c>
      <c r="AZ19" s="17">
        <v>0</v>
      </c>
      <c r="BA19" s="17">
        <v>0</v>
      </c>
      <c r="BB19" s="17">
        <v>0</v>
      </c>
      <c r="BC19" s="17">
        <v>0</v>
      </c>
      <c r="BD19" s="17">
        <v>0</v>
      </c>
      <c r="BE19" s="17">
        <v>26</v>
      </c>
      <c r="BF19" s="17">
        <v>0</v>
      </c>
      <c r="BG19" s="17">
        <f t="shared" si="14"/>
        <v>26</v>
      </c>
      <c r="BH19" s="17">
        <v>63</v>
      </c>
      <c r="BJ19" s="19">
        <v>1934</v>
      </c>
      <c r="BK19" s="17">
        <v>428</v>
      </c>
      <c r="BL19" s="17">
        <v>137</v>
      </c>
      <c r="BM19" s="17">
        <v>35</v>
      </c>
      <c r="BN19" s="17">
        <v>17</v>
      </c>
      <c r="BO19" s="17">
        <v>32</v>
      </c>
      <c r="BP19" s="17">
        <f t="shared" si="15"/>
        <v>53</v>
      </c>
      <c r="BQ19" s="17">
        <v>0</v>
      </c>
      <c r="BR19" s="17">
        <v>0</v>
      </c>
      <c r="BS19" s="17">
        <v>256</v>
      </c>
      <c r="BT19" s="17">
        <f t="shared" si="16"/>
        <v>0</v>
      </c>
      <c r="BU19" s="17">
        <v>0</v>
      </c>
      <c r="BV19" s="17">
        <v>0</v>
      </c>
      <c r="BW19" s="17">
        <f t="shared" si="17"/>
        <v>67</v>
      </c>
      <c r="BX19" s="109"/>
      <c r="BY19" s="19">
        <v>1934</v>
      </c>
      <c r="BZ19" s="17">
        <f t="shared" si="18"/>
        <v>428</v>
      </c>
      <c r="CA19" s="17">
        <f t="shared" si="19"/>
        <v>193</v>
      </c>
      <c r="CB19" s="17">
        <v>152</v>
      </c>
      <c r="CC19" s="17">
        <v>152</v>
      </c>
      <c r="CD19" s="17">
        <f t="shared" si="20"/>
        <v>0</v>
      </c>
      <c r="CE19" s="17">
        <v>41</v>
      </c>
      <c r="CF19" s="17">
        <v>41</v>
      </c>
      <c r="CG19" s="17">
        <f t="shared" si="21"/>
        <v>0</v>
      </c>
      <c r="CH19" s="17">
        <v>146</v>
      </c>
      <c r="CI19" s="17">
        <v>71</v>
      </c>
      <c r="CJ19" s="17">
        <f t="shared" si="22"/>
        <v>75</v>
      </c>
      <c r="CK19" s="17">
        <v>89</v>
      </c>
      <c r="CL19" s="109"/>
      <c r="CM19" s="19">
        <v>1934</v>
      </c>
      <c r="CN19" s="17">
        <v>910</v>
      </c>
      <c r="CO19" s="17">
        <f t="shared" ref="CO19:CO63" si="38">C19+AK19+BM19</f>
        <v>226</v>
      </c>
      <c r="CP19" s="17">
        <f t="shared" ref="CP19:CP63" si="39">D19+G19+AN19+AO19+AP19+BQ19+BR19+BS19</f>
        <v>341</v>
      </c>
      <c r="CQ19" s="17">
        <f t="shared" si="23"/>
        <v>343</v>
      </c>
      <c r="CS19" s="19">
        <v>1934</v>
      </c>
      <c r="CT19" s="17">
        <f t="shared" si="24"/>
        <v>910</v>
      </c>
      <c r="CU19" s="17">
        <v>279</v>
      </c>
      <c r="CV19" s="17">
        <f t="shared" si="25"/>
        <v>232</v>
      </c>
      <c r="CW19" s="17">
        <v>189</v>
      </c>
      <c r="CX19" s="17">
        <f t="shared" si="26"/>
        <v>43</v>
      </c>
      <c r="CY19" s="17">
        <v>78</v>
      </c>
      <c r="CZ19" s="17">
        <f t="shared" ref="CZ19:CZ63" si="40">CT19-CU19-CV19-CY19</f>
        <v>321</v>
      </c>
      <c r="DA19" s="109"/>
      <c r="DB19" s="19">
        <v>1934</v>
      </c>
      <c r="DC19" s="95">
        <f t="shared" ref="DC19:DC67" si="41">DE19-DD19</f>
        <v>14</v>
      </c>
      <c r="DD19" s="95">
        <f t="shared" ref="DD19:DD67" si="42">N19</f>
        <v>14</v>
      </c>
      <c r="DE19" s="95">
        <f t="shared" ref="DE19:DE67" si="43">J19</f>
        <v>28</v>
      </c>
      <c r="DF19" s="17">
        <f t="shared" ref="DF19:DF67" si="44">D19</f>
        <v>-11</v>
      </c>
      <c r="DG19" s="17">
        <f t="shared" si="27"/>
        <v>42</v>
      </c>
      <c r="DH19" s="17">
        <f t="shared" ref="DH19:DH67" si="45">AN19</f>
        <v>0</v>
      </c>
      <c r="DI19" s="17">
        <f t="shared" si="28"/>
        <v>54</v>
      </c>
      <c r="DJ19" s="17">
        <f t="shared" si="29"/>
        <v>7</v>
      </c>
      <c r="DK19" s="17">
        <f t="shared" si="30"/>
        <v>0</v>
      </c>
      <c r="DL19" s="17">
        <f t="shared" si="31"/>
        <v>256</v>
      </c>
      <c r="DM19" s="17">
        <f t="shared" ref="DM19:DM67" si="46">BT19</f>
        <v>0</v>
      </c>
      <c r="DN19" s="17">
        <f t="shared" ref="DN19:DN67" si="47">DF19+DH19+DK19</f>
        <v>-11</v>
      </c>
      <c r="DO19" s="17">
        <f t="shared" ref="DO19:DO67" si="48">DG19+DI19+DL19</f>
        <v>352</v>
      </c>
      <c r="DP19" s="95">
        <f t="shared" si="32"/>
        <v>59</v>
      </c>
      <c r="DQ19" s="17">
        <f t="shared" si="33"/>
        <v>61</v>
      </c>
      <c r="DR19" s="17">
        <f t="shared" si="34"/>
        <v>256</v>
      </c>
      <c r="DS19" s="17">
        <f t="shared" si="35"/>
        <v>341</v>
      </c>
      <c r="DT19" s="95">
        <f t="shared" si="36"/>
        <v>35</v>
      </c>
      <c r="DU19" s="95">
        <f t="shared" ref="DU19:DU67" si="49">DP19+DQ19+DR19</f>
        <v>376</v>
      </c>
      <c r="DV19" s="95"/>
      <c r="DW19" s="12">
        <v>1934</v>
      </c>
      <c r="DX19" s="11">
        <f>'Rec y Obligaciones'!CU19+'Rec y Obligaciones'!CW19</f>
        <v>468</v>
      </c>
      <c r="DY19" s="11">
        <v>454.5</v>
      </c>
      <c r="DZ19" s="123">
        <v>500</v>
      </c>
      <c r="EA19" s="95">
        <f t="shared" ref="EA19:EA67" si="50">DE19+DF19+DG19+C19</f>
        <v>250</v>
      </c>
      <c r="EE19" s="17"/>
      <c r="EP19" s="17"/>
      <c r="EQ19" s="136"/>
      <c r="ER19" s="136"/>
      <c r="ET19" s="136"/>
      <c r="EU19" s="136"/>
      <c r="EV19" s="136"/>
    </row>
    <row r="20" spans="1:152" x14ac:dyDescent="0.25">
      <c r="A20" s="19">
        <v>1935</v>
      </c>
      <c r="B20" s="17">
        <v>600</v>
      </c>
      <c r="C20" s="17">
        <v>335</v>
      </c>
      <c r="D20" s="17">
        <f t="shared" si="0"/>
        <v>-22</v>
      </c>
      <c r="E20" s="17">
        <v>5</v>
      </c>
      <c r="F20" s="17">
        <v>-27</v>
      </c>
      <c r="G20" s="17">
        <f t="shared" si="1"/>
        <v>47</v>
      </c>
      <c r="H20" s="17">
        <v>0</v>
      </c>
      <c r="I20" s="17">
        <v>47</v>
      </c>
      <c r="J20" s="17">
        <f t="shared" si="2"/>
        <v>28</v>
      </c>
      <c r="K20" s="17">
        <v>14</v>
      </c>
      <c r="L20" s="17">
        <v>14</v>
      </c>
      <c r="M20" s="17">
        <v>0</v>
      </c>
      <c r="N20" s="17">
        <f t="shared" si="3"/>
        <v>14</v>
      </c>
      <c r="O20" s="17">
        <f t="shared" si="4"/>
        <v>212</v>
      </c>
      <c r="P20" s="18">
        <v>6</v>
      </c>
      <c r="Q20" s="18">
        <v>206</v>
      </c>
      <c r="R20" s="109"/>
      <c r="S20" s="19">
        <v>1935</v>
      </c>
      <c r="T20" s="17">
        <f t="shared" si="5"/>
        <v>600</v>
      </c>
      <c r="U20" s="17">
        <f t="shared" si="6"/>
        <v>363</v>
      </c>
      <c r="V20" s="18">
        <v>221</v>
      </c>
      <c r="W20" s="17">
        <v>142</v>
      </c>
      <c r="X20" s="17">
        <f t="shared" si="37"/>
        <v>77</v>
      </c>
      <c r="Y20" s="18">
        <v>75</v>
      </c>
      <c r="Z20" s="17">
        <v>39</v>
      </c>
      <c r="AA20" s="17">
        <f t="shared" si="7"/>
        <v>36</v>
      </c>
      <c r="AB20" s="18">
        <v>2</v>
      </c>
      <c r="AC20" s="17">
        <v>1</v>
      </c>
      <c r="AD20" s="17">
        <f t="shared" si="8"/>
        <v>1</v>
      </c>
      <c r="AE20" s="17">
        <v>44</v>
      </c>
      <c r="AF20" s="17">
        <v>116</v>
      </c>
      <c r="AH20" s="19">
        <v>1935</v>
      </c>
      <c r="AI20" s="18">
        <v>104</v>
      </c>
      <c r="AJ20" s="17">
        <f t="shared" si="9"/>
        <v>8</v>
      </c>
      <c r="AK20" s="18">
        <v>0</v>
      </c>
      <c r="AL20" s="18">
        <v>3</v>
      </c>
      <c r="AM20" s="17">
        <v>5</v>
      </c>
      <c r="AN20" s="18">
        <v>10</v>
      </c>
      <c r="AO20" s="18">
        <v>2</v>
      </c>
      <c r="AP20" s="18">
        <v>54</v>
      </c>
      <c r="AQ20" s="17">
        <f t="shared" si="10"/>
        <v>22</v>
      </c>
      <c r="AR20" s="18">
        <v>13</v>
      </c>
      <c r="AS20" s="18">
        <v>9</v>
      </c>
      <c r="AT20" s="17">
        <f t="shared" si="11"/>
        <v>8</v>
      </c>
      <c r="AU20" s="17"/>
      <c r="AV20" s="19">
        <v>1935</v>
      </c>
      <c r="AW20" s="17">
        <f t="shared" si="12"/>
        <v>104</v>
      </c>
      <c r="AX20" s="17">
        <f t="shared" si="13"/>
        <v>0</v>
      </c>
      <c r="AY20" s="18">
        <v>0</v>
      </c>
      <c r="AZ20" s="18">
        <v>0</v>
      </c>
      <c r="BA20" s="17">
        <v>0</v>
      </c>
      <c r="BB20" s="18">
        <v>0</v>
      </c>
      <c r="BC20" s="18">
        <v>0</v>
      </c>
      <c r="BD20" s="17">
        <v>0</v>
      </c>
      <c r="BE20" s="17">
        <v>46</v>
      </c>
      <c r="BF20" s="17">
        <v>0</v>
      </c>
      <c r="BG20" s="17">
        <f t="shared" si="14"/>
        <v>46</v>
      </c>
      <c r="BH20" s="17">
        <v>58</v>
      </c>
      <c r="BJ20" s="19">
        <v>1935</v>
      </c>
      <c r="BK20" s="18">
        <v>477</v>
      </c>
      <c r="BL20" s="18">
        <v>147</v>
      </c>
      <c r="BM20" s="18">
        <v>57</v>
      </c>
      <c r="BN20" s="18">
        <v>10</v>
      </c>
      <c r="BO20" s="17">
        <v>11</v>
      </c>
      <c r="BP20" s="17">
        <f t="shared" si="15"/>
        <v>69</v>
      </c>
      <c r="BQ20" s="18">
        <v>4</v>
      </c>
      <c r="BR20" s="18">
        <v>5</v>
      </c>
      <c r="BS20" s="18">
        <v>274</v>
      </c>
      <c r="BT20" s="17">
        <f t="shared" si="16"/>
        <v>8</v>
      </c>
      <c r="BU20" s="17">
        <v>8</v>
      </c>
      <c r="BV20" s="18">
        <v>0</v>
      </c>
      <c r="BW20" s="17">
        <f t="shared" si="17"/>
        <v>50</v>
      </c>
      <c r="BX20" s="109"/>
      <c r="BY20" s="19">
        <v>1935</v>
      </c>
      <c r="BZ20" s="17">
        <f t="shared" si="18"/>
        <v>477</v>
      </c>
      <c r="CA20" s="17">
        <f t="shared" si="19"/>
        <v>200</v>
      </c>
      <c r="CB20" s="17">
        <v>160</v>
      </c>
      <c r="CC20" s="17">
        <v>160</v>
      </c>
      <c r="CD20" s="17">
        <f t="shared" si="20"/>
        <v>0</v>
      </c>
      <c r="CE20" s="17">
        <v>40</v>
      </c>
      <c r="CF20" s="17">
        <v>40</v>
      </c>
      <c r="CG20" s="17">
        <f t="shared" si="21"/>
        <v>0</v>
      </c>
      <c r="CH20" s="17">
        <v>182</v>
      </c>
      <c r="CI20" s="17">
        <v>47</v>
      </c>
      <c r="CJ20" s="17">
        <f t="shared" si="22"/>
        <v>135</v>
      </c>
      <c r="CK20" s="17">
        <v>95</v>
      </c>
      <c r="CL20" s="109"/>
      <c r="CM20" s="19">
        <v>1935</v>
      </c>
      <c r="CN20" s="17">
        <v>1018</v>
      </c>
      <c r="CO20" s="17">
        <f t="shared" si="38"/>
        <v>392</v>
      </c>
      <c r="CP20" s="17">
        <f t="shared" si="39"/>
        <v>374</v>
      </c>
      <c r="CQ20" s="17">
        <f t="shared" si="23"/>
        <v>252</v>
      </c>
      <c r="CS20" s="19">
        <v>1935</v>
      </c>
      <c r="CT20" s="17">
        <f t="shared" si="24"/>
        <v>1018</v>
      </c>
      <c r="CU20" s="17">
        <v>316</v>
      </c>
      <c r="CV20" s="17">
        <f t="shared" si="25"/>
        <v>240</v>
      </c>
      <c r="CW20" s="17">
        <v>199</v>
      </c>
      <c r="CX20" s="17">
        <f t="shared" si="26"/>
        <v>41</v>
      </c>
      <c r="CY20" s="17">
        <v>169</v>
      </c>
      <c r="CZ20" s="17">
        <f t="shared" si="40"/>
        <v>293</v>
      </c>
      <c r="DA20" s="109"/>
      <c r="DB20" s="19">
        <v>1935</v>
      </c>
      <c r="DC20" s="95">
        <f t="shared" si="41"/>
        <v>14</v>
      </c>
      <c r="DD20" s="95">
        <f t="shared" si="42"/>
        <v>14</v>
      </c>
      <c r="DE20" s="95">
        <f t="shared" si="43"/>
        <v>28</v>
      </c>
      <c r="DF20" s="17">
        <f t="shared" si="44"/>
        <v>-22</v>
      </c>
      <c r="DG20" s="17">
        <f t="shared" si="27"/>
        <v>47</v>
      </c>
      <c r="DH20" s="17">
        <f t="shared" si="45"/>
        <v>10</v>
      </c>
      <c r="DI20" s="17">
        <f t="shared" si="28"/>
        <v>56</v>
      </c>
      <c r="DJ20" s="17">
        <f t="shared" si="29"/>
        <v>22</v>
      </c>
      <c r="DK20" s="17">
        <f t="shared" si="30"/>
        <v>4</v>
      </c>
      <c r="DL20" s="17">
        <f t="shared" si="31"/>
        <v>279</v>
      </c>
      <c r="DM20" s="17">
        <f t="shared" si="46"/>
        <v>8</v>
      </c>
      <c r="DN20" s="17">
        <f t="shared" si="47"/>
        <v>-8</v>
      </c>
      <c r="DO20" s="17">
        <f t="shared" si="48"/>
        <v>382</v>
      </c>
      <c r="DP20" s="95">
        <f t="shared" si="32"/>
        <v>53</v>
      </c>
      <c r="DQ20" s="17">
        <f t="shared" si="33"/>
        <v>88</v>
      </c>
      <c r="DR20" s="17">
        <f t="shared" si="34"/>
        <v>291</v>
      </c>
      <c r="DS20" s="17">
        <f t="shared" si="35"/>
        <v>374</v>
      </c>
      <c r="DT20" s="95">
        <f t="shared" si="36"/>
        <v>58</v>
      </c>
      <c r="DU20" s="95">
        <f t="shared" si="49"/>
        <v>432</v>
      </c>
      <c r="DV20" s="95"/>
      <c r="DW20" s="12">
        <v>1935</v>
      </c>
      <c r="DX20" s="11">
        <f>'Rec y Obligaciones'!CU20+'Rec y Obligaciones'!CW20</f>
        <v>515</v>
      </c>
      <c r="DY20" s="11">
        <v>505.5</v>
      </c>
      <c r="DZ20" s="123">
        <v>500</v>
      </c>
      <c r="EA20" s="95">
        <f t="shared" si="50"/>
        <v>388</v>
      </c>
      <c r="EE20" s="17"/>
      <c r="EP20" s="17"/>
      <c r="EQ20" s="136"/>
      <c r="ER20" s="136"/>
      <c r="ET20" s="136"/>
      <c r="EU20" s="136"/>
      <c r="EV20" s="136"/>
    </row>
    <row r="21" spans="1:152" x14ac:dyDescent="0.25">
      <c r="A21" s="19">
        <v>1936</v>
      </c>
      <c r="B21" s="17">
        <v>682</v>
      </c>
      <c r="C21" s="17">
        <v>322</v>
      </c>
      <c r="D21" s="17">
        <f t="shared" si="0"/>
        <v>26</v>
      </c>
      <c r="E21" s="17">
        <v>15</v>
      </c>
      <c r="F21" s="17">
        <v>11</v>
      </c>
      <c r="G21" s="17">
        <f t="shared" si="1"/>
        <v>61</v>
      </c>
      <c r="H21" s="17">
        <v>1</v>
      </c>
      <c r="I21" s="17">
        <v>60</v>
      </c>
      <c r="J21" s="17">
        <f t="shared" si="2"/>
        <v>28</v>
      </c>
      <c r="K21" s="17">
        <v>14</v>
      </c>
      <c r="L21" s="17">
        <v>14</v>
      </c>
      <c r="M21" s="17">
        <v>0</v>
      </c>
      <c r="N21" s="17">
        <f t="shared" si="3"/>
        <v>14</v>
      </c>
      <c r="O21" s="17">
        <f t="shared" si="4"/>
        <v>245</v>
      </c>
      <c r="P21" s="17">
        <v>2</v>
      </c>
      <c r="Q21" s="17">
        <v>243</v>
      </c>
      <c r="R21" s="112"/>
      <c r="S21" s="19">
        <v>1936</v>
      </c>
      <c r="T21" s="17">
        <f t="shared" si="5"/>
        <v>682</v>
      </c>
      <c r="U21" s="17">
        <f t="shared" si="6"/>
        <v>454</v>
      </c>
      <c r="V21" s="17">
        <v>270</v>
      </c>
      <c r="W21" s="17">
        <v>184</v>
      </c>
      <c r="X21" s="17">
        <f t="shared" si="37"/>
        <v>86</v>
      </c>
      <c r="Y21" s="17">
        <v>78</v>
      </c>
      <c r="Z21" s="17">
        <v>32</v>
      </c>
      <c r="AA21" s="17">
        <f t="shared" si="7"/>
        <v>46</v>
      </c>
      <c r="AB21" s="17">
        <v>8</v>
      </c>
      <c r="AC21" s="17">
        <v>7</v>
      </c>
      <c r="AD21" s="17">
        <f t="shared" si="8"/>
        <v>1</v>
      </c>
      <c r="AE21" s="17">
        <v>45</v>
      </c>
      <c r="AF21" s="17">
        <v>97</v>
      </c>
      <c r="AH21" s="19">
        <v>1936</v>
      </c>
      <c r="AI21" s="17">
        <v>164</v>
      </c>
      <c r="AJ21" s="17">
        <f t="shared" si="9"/>
        <v>7</v>
      </c>
      <c r="AK21" s="17">
        <v>0</v>
      </c>
      <c r="AL21" s="17">
        <v>3</v>
      </c>
      <c r="AM21" s="17">
        <v>4</v>
      </c>
      <c r="AN21" s="17">
        <v>19</v>
      </c>
      <c r="AO21" s="17">
        <v>6</v>
      </c>
      <c r="AP21" s="17">
        <v>105</v>
      </c>
      <c r="AQ21" s="17">
        <f t="shared" si="10"/>
        <v>6</v>
      </c>
      <c r="AR21" s="17">
        <v>6</v>
      </c>
      <c r="AS21" s="17">
        <v>0</v>
      </c>
      <c r="AT21" s="17">
        <f t="shared" si="11"/>
        <v>21</v>
      </c>
      <c r="AU21" s="17"/>
      <c r="AV21" s="19">
        <v>1936</v>
      </c>
      <c r="AW21" s="17">
        <f t="shared" si="12"/>
        <v>164</v>
      </c>
      <c r="AX21" s="17">
        <f t="shared" si="13"/>
        <v>0</v>
      </c>
      <c r="AY21" s="17">
        <v>0</v>
      </c>
      <c r="AZ21" s="17">
        <v>0</v>
      </c>
      <c r="BA21" s="17">
        <v>0</v>
      </c>
      <c r="BB21" s="17">
        <v>0</v>
      </c>
      <c r="BC21" s="17">
        <v>0</v>
      </c>
      <c r="BD21" s="17">
        <v>0</v>
      </c>
      <c r="BE21" s="17">
        <v>70</v>
      </c>
      <c r="BF21" s="17">
        <v>0</v>
      </c>
      <c r="BG21" s="17">
        <f t="shared" si="14"/>
        <v>70</v>
      </c>
      <c r="BH21" s="17">
        <v>94</v>
      </c>
      <c r="BJ21" s="19">
        <v>1936</v>
      </c>
      <c r="BK21" s="17">
        <v>527</v>
      </c>
      <c r="BL21" s="17">
        <v>140</v>
      </c>
      <c r="BM21" s="17">
        <v>34</v>
      </c>
      <c r="BN21" s="17">
        <v>14</v>
      </c>
      <c r="BO21" s="17">
        <v>0</v>
      </c>
      <c r="BP21" s="17">
        <f t="shared" si="15"/>
        <v>92</v>
      </c>
      <c r="BQ21" s="17">
        <v>4</v>
      </c>
      <c r="BR21" s="17">
        <v>7</v>
      </c>
      <c r="BS21" s="17">
        <v>319</v>
      </c>
      <c r="BT21" s="17">
        <f t="shared" si="16"/>
        <v>11</v>
      </c>
      <c r="BU21" s="17">
        <v>11</v>
      </c>
      <c r="BV21" s="17">
        <v>0</v>
      </c>
      <c r="BW21" s="17">
        <f t="shared" si="17"/>
        <v>46</v>
      </c>
      <c r="BX21" s="109"/>
      <c r="BY21" s="19">
        <v>1936</v>
      </c>
      <c r="BZ21" s="17">
        <f t="shared" si="18"/>
        <v>527</v>
      </c>
      <c r="CA21" s="17">
        <f t="shared" si="19"/>
        <v>212</v>
      </c>
      <c r="CB21" s="17">
        <v>188</v>
      </c>
      <c r="CC21" s="17">
        <v>187</v>
      </c>
      <c r="CD21" s="17">
        <f t="shared" si="20"/>
        <v>1</v>
      </c>
      <c r="CE21" s="17">
        <v>24</v>
      </c>
      <c r="CF21" s="17">
        <v>24</v>
      </c>
      <c r="CG21" s="17">
        <f t="shared" si="21"/>
        <v>0</v>
      </c>
      <c r="CH21" s="17">
        <v>215</v>
      </c>
      <c r="CI21" s="17">
        <v>38</v>
      </c>
      <c r="CJ21" s="17">
        <f t="shared" si="22"/>
        <v>177</v>
      </c>
      <c r="CK21" s="17">
        <v>100</v>
      </c>
      <c r="CL21" s="109"/>
      <c r="CM21" s="19">
        <v>1936</v>
      </c>
      <c r="CN21" s="17">
        <v>1213</v>
      </c>
      <c r="CO21" s="17">
        <f t="shared" si="38"/>
        <v>356</v>
      </c>
      <c r="CP21" s="17">
        <f t="shared" si="39"/>
        <v>547</v>
      </c>
      <c r="CQ21" s="17">
        <f t="shared" si="23"/>
        <v>310</v>
      </c>
      <c r="CS21" s="19">
        <v>1936</v>
      </c>
      <c r="CT21" s="17">
        <f t="shared" si="24"/>
        <v>1213</v>
      </c>
      <c r="CU21" s="17">
        <v>407</v>
      </c>
      <c r="CV21" s="17">
        <f t="shared" si="25"/>
        <v>250</v>
      </c>
      <c r="CW21" s="17">
        <v>219</v>
      </c>
      <c r="CX21" s="17">
        <f t="shared" si="26"/>
        <v>31</v>
      </c>
      <c r="CY21" s="17">
        <v>217</v>
      </c>
      <c r="CZ21" s="17">
        <f t="shared" si="40"/>
        <v>339</v>
      </c>
      <c r="DA21" s="109"/>
      <c r="DB21" s="19">
        <v>1936</v>
      </c>
      <c r="DC21" s="95">
        <f t="shared" si="41"/>
        <v>14</v>
      </c>
      <c r="DD21" s="95">
        <f t="shared" si="42"/>
        <v>14</v>
      </c>
      <c r="DE21" s="95">
        <f t="shared" si="43"/>
        <v>28</v>
      </c>
      <c r="DF21" s="17">
        <f t="shared" si="44"/>
        <v>26</v>
      </c>
      <c r="DG21" s="17">
        <f t="shared" si="27"/>
        <v>61</v>
      </c>
      <c r="DH21" s="17">
        <f t="shared" si="45"/>
        <v>19</v>
      </c>
      <c r="DI21" s="17">
        <f t="shared" si="28"/>
        <v>111</v>
      </c>
      <c r="DJ21" s="17">
        <f t="shared" si="29"/>
        <v>6</v>
      </c>
      <c r="DK21" s="17">
        <f t="shared" si="30"/>
        <v>4</v>
      </c>
      <c r="DL21" s="17">
        <f t="shared" si="31"/>
        <v>326</v>
      </c>
      <c r="DM21" s="17">
        <f t="shared" si="46"/>
        <v>11</v>
      </c>
      <c r="DN21" s="17">
        <f t="shared" si="47"/>
        <v>49</v>
      </c>
      <c r="DO21" s="17">
        <f t="shared" si="48"/>
        <v>498</v>
      </c>
      <c r="DP21" s="95">
        <f t="shared" si="32"/>
        <v>115</v>
      </c>
      <c r="DQ21" s="17">
        <f t="shared" si="33"/>
        <v>136</v>
      </c>
      <c r="DR21" s="17">
        <f t="shared" si="34"/>
        <v>341</v>
      </c>
      <c r="DS21" s="17">
        <f t="shared" si="35"/>
        <v>547</v>
      </c>
      <c r="DT21" s="95">
        <f t="shared" si="36"/>
        <v>45</v>
      </c>
      <c r="DU21" s="95">
        <f t="shared" si="49"/>
        <v>592</v>
      </c>
      <c r="DV21" s="95"/>
      <c r="DW21" s="12">
        <v>1936</v>
      </c>
      <c r="DX21" s="11">
        <f>'Rec y Obligaciones'!CU21+'Rec y Obligaciones'!CW21</f>
        <v>626</v>
      </c>
      <c r="DY21" s="11">
        <v>573.9</v>
      </c>
      <c r="DZ21" s="123">
        <v>800</v>
      </c>
      <c r="EA21" s="95">
        <f t="shared" si="50"/>
        <v>437</v>
      </c>
      <c r="EE21" s="17"/>
      <c r="EP21" s="17"/>
      <c r="EQ21" s="136"/>
      <c r="ER21" s="136"/>
      <c r="ET21" s="136"/>
      <c r="EU21" s="136"/>
      <c r="EV21" s="136"/>
    </row>
    <row r="22" spans="1:152" x14ac:dyDescent="0.25">
      <c r="A22" s="19">
        <v>1937</v>
      </c>
      <c r="B22" s="17">
        <v>695</v>
      </c>
      <c r="C22" s="17">
        <v>202</v>
      </c>
      <c r="D22" s="17">
        <f t="shared" si="0"/>
        <v>42</v>
      </c>
      <c r="E22" s="17">
        <v>17</v>
      </c>
      <c r="F22" s="17">
        <v>25</v>
      </c>
      <c r="G22" s="17">
        <f t="shared" si="1"/>
        <v>53</v>
      </c>
      <c r="H22" s="17">
        <v>1</v>
      </c>
      <c r="I22" s="17">
        <v>52</v>
      </c>
      <c r="J22" s="17">
        <f t="shared" si="2"/>
        <v>127</v>
      </c>
      <c r="K22" s="17">
        <v>21</v>
      </c>
      <c r="L22" s="17">
        <v>106</v>
      </c>
      <c r="M22" s="141">
        <v>89.3</v>
      </c>
      <c r="N22" s="17">
        <f t="shared" si="3"/>
        <v>16.700000000000003</v>
      </c>
      <c r="O22" s="17">
        <f t="shared" si="4"/>
        <v>271</v>
      </c>
      <c r="P22" s="17">
        <v>3</v>
      </c>
      <c r="Q22" s="17">
        <v>268</v>
      </c>
      <c r="R22" s="112"/>
      <c r="S22" s="19">
        <v>1937</v>
      </c>
      <c r="T22" s="17">
        <f t="shared" si="5"/>
        <v>695</v>
      </c>
      <c r="U22" s="17">
        <f t="shared" si="6"/>
        <v>504</v>
      </c>
      <c r="V22" s="17">
        <v>287</v>
      </c>
      <c r="W22" s="17">
        <v>217</v>
      </c>
      <c r="X22" s="17">
        <f t="shared" si="37"/>
        <v>68</v>
      </c>
      <c r="Y22" s="17">
        <v>58</v>
      </c>
      <c r="Z22" s="17">
        <v>24</v>
      </c>
      <c r="AA22" s="17">
        <f t="shared" si="7"/>
        <v>34</v>
      </c>
      <c r="AB22" s="17">
        <v>10</v>
      </c>
      <c r="AC22" s="17">
        <v>9</v>
      </c>
      <c r="AD22" s="17">
        <f t="shared" si="8"/>
        <v>1</v>
      </c>
      <c r="AE22" s="17">
        <v>31</v>
      </c>
      <c r="AF22" s="17">
        <v>92</v>
      </c>
      <c r="AH22" s="19">
        <v>1937</v>
      </c>
      <c r="AI22" s="17">
        <v>273</v>
      </c>
      <c r="AJ22" s="17">
        <f t="shared" si="9"/>
        <v>9</v>
      </c>
      <c r="AK22" s="17">
        <v>3</v>
      </c>
      <c r="AL22" s="17">
        <v>2</v>
      </c>
      <c r="AM22" s="17">
        <v>4</v>
      </c>
      <c r="AN22" s="17">
        <v>19</v>
      </c>
      <c r="AO22" s="17">
        <v>14</v>
      </c>
      <c r="AP22" s="17">
        <v>213</v>
      </c>
      <c r="AQ22" s="17">
        <f t="shared" si="10"/>
        <v>8</v>
      </c>
      <c r="AR22" s="17">
        <v>8</v>
      </c>
      <c r="AS22" s="17">
        <v>0</v>
      </c>
      <c r="AT22" s="17">
        <f t="shared" si="11"/>
        <v>10</v>
      </c>
      <c r="AU22" s="17"/>
      <c r="AV22" s="19">
        <v>1937</v>
      </c>
      <c r="AW22" s="17">
        <f t="shared" si="12"/>
        <v>273</v>
      </c>
      <c r="AX22" s="17">
        <f t="shared" si="13"/>
        <v>1</v>
      </c>
      <c r="AY22" s="17">
        <v>1</v>
      </c>
      <c r="AZ22" s="17">
        <v>1</v>
      </c>
      <c r="BA22" s="17">
        <v>0</v>
      </c>
      <c r="BB22" s="17">
        <v>0</v>
      </c>
      <c r="BC22" s="17">
        <v>0</v>
      </c>
      <c r="BD22" s="17">
        <v>0</v>
      </c>
      <c r="BE22" s="17">
        <v>161</v>
      </c>
      <c r="BF22" s="17">
        <v>0</v>
      </c>
      <c r="BG22" s="17">
        <f t="shared" si="14"/>
        <v>161</v>
      </c>
      <c r="BH22" s="17">
        <v>111</v>
      </c>
      <c r="BJ22" s="19">
        <v>1937</v>
      </c>
      <c r="BK22" s="17">
        <v>536</v>
      </c>
      <c r="BL22" s="17">
        <v>122</v>
      </c>
      <c r="BM22" s="17">
        <v>23</v>
      </c>
      <c r="BN22" s="17">
        <v>10</v>
      </c>
      <c r="BO22" s="17">
        <v>0</v>
      </c>
      <c r="BP22" s="17">
        <f t="shared" si="15"/>
        <v>89</v>
      </c>
      <c r="BQ22" s="17">
        <v>7</v>
      </c>
      <c r="BR22" s="17">
        <v>10</v>
      </c>
      <c r="BS22" s="17">
        <v>340</v>
      </c>
      <c r="BT22" s="17">
        <f t="shared" si="16"/>
        <v>13</v>
      </c>
      <c r="BU22" s="17">
        <v>13</v>
      </c>
      <c r="BV22" s="17">
        <v>0</v>
      </c>
      <c r="BW22" s="17">
        <f t="shared" si="17"/>
        <v>44</v>
      </c>
      <c r="BX22" s="109"/>
      <c r="BY22" s="19">
        <v>1937</v>
      </c>
      <c r="BZ22" s="17">
        <f t="shared" si="18"/>
        <v>536</v>
      </c>
      <c r="CA22" s="17">
        <f t="shared" si="19"/>
        <v>194</v>
      </c>
      <c r="CB22" s="17">
        <v>183</v>
      </c>
      <c r="CC22" s="17">
        <v>182</v>
      </c>
      <c r="CD22" s="17">
        <f t="shared" si="20"/>
        <v>1</v>
      </c>
      <c r="CE22" s="17">
        <v>11</v>
      </c>
      <c r="CF22" s="17">
        <v>11</v>
      </c>
      <c r="CG22" s="17">
        <f t="shared" si="21"/>
        <v>0</v>
      </c>
      <c r="CH22" s="17">
        <v>217</v>
      </c>
      <c r="CI22" s="17">
        <v>43</v>
      </c>
      <c r="CJ22" s="17">
        <f t="shared" si="22"/>
        <v>174</v>
      </c>
      <c r="CK22" s="17">
        <v>125</v>
      </c>
      <c r="CL22" s="109"/>
      <c r="CM22" s="19">
        <v>1937</v>
      </c>
      <c r="CN22" s="17">
        <v>1268</v>
      </c>
      <c r="CO22" s="17">
        <f t="shared" si="38"/>
        <v>228</v>
      </c>
      <c r="CP22" s="17">
        <f t="shared" si="39"/>
        <v>698</v>
      </c>
      <c r="CQ22" s="17">
        <f t="shared" si="23"/>
        <v>342</v>
      </c>
      <c r="CS22" s="19">
        <v>1937</v>
      </c>
      <c r="CT22" s="17">
        <f t="shared" si="24"/>
        <v>1268</v>
      </c>
      <c r="CU22" s="17">
        <v>456</v>
      </c>
      <c r="CV22" s="17">
        <f t="shared" si="25"/>
        <v>227</v>
      </c>
      <c r="CW22" s="17">
        <v>207</v>
      </c>
      <c r="CX22" s="17">
        <f t="shared" si="26"/>
        <v>20</v>
      </c>
      <c r="CY22" s="17">
        <v>309</v>
      </c>
      <c r="CZ22" s="17">
        <f t="shared" si="40"/>
        <v>276</v>
      </c>
      <c r="DA22" s="109"/>
      <c r="DB22" s="19">
        <v>1937</v>
      </c>
      <c r="DC22" s="95">
        <f t="shared" si="41"/>
        <v>110.3</v>
      </c>
      <c r="DD22" s="95">
        <f t="shared" si="42"/>
        <v>16.700000000000003</v>
      </c>
      <c r="DE22" s="95">
        <f t="shared" si="43"/>
        <v>127</v>
      </c>
      <c r="DF22" s="17">
        <f t="shared" si="44"/>
        <v>42</v>
      </c>
      <c r="DG22" s="17">
        <f t="shared" si="27"/>
        <v>53</v>
      </c>
      <c r="DH22" s="17">
        <f t="shared" si="45"/>
        <v>19</v>
      </c>
      <c r="DI22" s="17">
        <f t="shared" si="28"/>
        <v>227</v>
      </c>
      <c r="DJ22" s="17">
        <f t="shared" si="29"/>
        <v>8</v>
      </c>
      <c r="DK22" s="17">
        <f t="shared" si="30"/>
        <v>7</v>
      </c>
      <c r="DL22" s="17">
        <f t="shared" si="31"/>
        <v>350</v>
      </c>
      <c r="DM22" s="17">
        <f t="shared" si="46"/>
        <v>13</v>
      </c>
      <c r="DN22" s="17">
        <f t="shared" si="47"/>
        <v>68</v>
      </c>
      <c r="DO22" s="17">
        <f t="shared" si="48"/>
        <v>630</v>
      </c>
      <c r="DP22" s="95">
        <f t="shared" si="32"/>
        <v>222</v>
      </c>
      <c r="DQ22" s="17">
        <f t="shared" si="33"/>
        <v>254</v>
      </c>
      <c r="DR22" s="17">
        <f t="shared" si="34"/>
        <v>370</v>
      </c>
      <c r="DS22" s="17">
        <f t="shared" si="35"/>
        <v>698</v>
      </c>
      <c r="DT22" s="95">
        <f t="shared" si="36"/>
        <v>148</v>
      </c>
      <c r="DU22" s="95">
        <f t="shared" si="49"/>
        <v>846</v>
      </c>
      <c r="DV22" s="95"/>
      <c r="DW22" s="12">
        <v>1937</v>
      </c>
      <c r="DX22" s="11">
        <f>'Rec y Obligaciones'!CU22+'Rec y Obligaciones'!CW22</f>
        <v>663</v>
      </c>
      <c r="DY22" s="11">
        <v>686.9</v>
      </c>
      <c r="DZ22" s="123">
        <v>800</v>
      </c>
      <c r="EA22" s="95">
        <f t="shared" si="50"/>
        <v>424</v>
      </c>
      <c r="EE22" s="17"/>
      <c r="EP22" s="17"/>
      <c r="EQ22" s="136"/>
      <c r="ER22" s="136"/>
      <c r="ET22" s="136"/>
      <c r="EU22" s="136"/>
      <c r="EV22" s="136"/>
    </row>
    <row r="23" spans="1:152" x14ac:dyDescent="0.25">
      <c r="A23" s="19">
        <v>1938</v>
      </c>
      <c r="B23" s="17">
        <v>775</v>
      </c>
      <c r="C23" s="17">
        <v>212</v>
      </c>
      <c r="D23" s="17">
        <f t="shared" si="0"/>
        <v>149</v>
      </c>
      <c r="E23" s="17">
        <v>31</v>
      </c>
      <c r="F23" s="17">
        <v>118</v>
      </c>
      <c r="G23" s="17">
        <f t="shared" si="1"/>
        <v>75</v>
      </c>
      <c r="H23" s="17">
        <v>1</v>
      </c>
      <c r="I23" s="17">
        <v>74</v>
      </c>
      <c r="J23" s="17">
        <f t="shared" si="2"/>
        <v>39</v>
      </c>
      <c r="K23" s="17">
        <v>19</v>
      </c>
      <c r="L23" s="17">
        <v>20</v>
      </c>
      <c r="M23" s="17">
        <v>0</v>
      </c>
      <c r="N23" s="17">
        <f t="shared" si="3"/>
        <v>20</v>
      </c>
      <c r="O23" s="17">
        <f t="shared" si="4"/>
        <v>300</v>
      </c>
      <c r="P23" s="17">
        <v>6</v>
      </c>
      <c r="Q23" s="17">
        <v>294</v>
      </c>
      <c r="R23" s="112"/>
      <c r="S23" s="19">
        <v>1938</v>
      </c>
      <c r="T23" s="17">
        <f t="shared" si="5"/>
        <v>775</v>
      </c>
      <c r="U23" s="17">
        <f t="shared" si="6"/>
        <v>566</v>
      </c>
      <c r="V23" s="17">
        <v>297</v>
      </c>
      <c r="W23" s="17">
        <v>269</v>
      </c>
      <c r="X23" s="17">
        <f t="shared" si="37"/>
        <v>83</v>
      </c>
      <c r="Y23" s="17">
        <v>80</v>
      </c>
      <c r="Z23" s="17">
        <v>27</v>
      </c>
      <c r="AA23" s="17">
        <f t="shared" si="7"/>
        <v>53</v>
      </c>
      <c r="AB23" s="17">
        <v>3</v>
      </c>
      <c r="AC23" s="17">
        <v>1</v>
      </c>
      <c r="AD23" s="17">
        <f t="shared" si="8"/>
        <v>2</v>
      </c>
      <c r="AE23" s="17">
        <v>27</v>
      </c>
      <c r="AF23" s="17">
        <v>99</v>
      </c>
      <c r="AH23" s="19">
        <v>1938</v>
      </c>
      <c r="AI23" s="17">
        <v>295</v>
      </c>
      <c r="AJ23" s="17">
        <f t="shared" si="9"/>
        <v>11</v>
      </c>
      <c r="AK23" s="17">
        <v>4</v>
      </c>
      <c r="AL23" s="17">
        <v>3</v>
      </c>
      <c r="AM23" s="17">
        <v>4</v>
      </c>
      <c r="AN23" s="17">
        <v>8</v>
      </c>
      <c r="AO23" s="17">
        <v>20</v>
      </c>
      <c r="AP23" s="17">
        <v>210</v>
      </c>
      <c r="AQ23" s="17">
        <f t="shared" si="10"/>
        <v>24</v>
      </c>
      <c r="AR23" s="17">
        <v>6</v>
      </c>
      <c r="AS23" s="17">
        <v>18</v>
      </c>
      <c r="AT23" s="17">
        <f t="shared" si="11"/>
        <v>22</v>
      </c>
      <c r="AU23" s="17"/>
      <c r="AV23" s="19">
        <v>1938</v>
      </c>
      <c r="AW23" s="17">
        <f t="shared" si="12"/>
        <v>295</v>
      </c>
      <c r="AX23" s="17">
        <f t="shared" si="13"/>
        <v>1</v>
      </c>
      <c r="AY23" s="17">
        <v>1</v>
      </c>
      <c r="AZ23" s="17">
        <v>1</v>
      </c>
      <c r="BA23" s="17">
        <v>0</v>
      </c>
      <c r="BB23" s="17">
        <v>0</v>
      </c>
      <c r="BC23" s="17">
        <v>0</v>
      </c>
      <c r="BD23" s="17">
        <v>0</v>
      </c>
      <c r="BE23" s="17">
        <v>134</v>
      </c>
      <c r="BF23" s="17">
        <v>0</v>
      </c>
      <c r="BG23" s="17">
        <f t="shared" si="14"/>
        <v>134</v>
      </c>
      <c r="BH23" s="17">
        <v>160</v>
      </c>
      <c r="BJ23" s="19">
        <v>1938</v>
      </c>
      <c r="BK23" s="17">
        <v>521</v>
      </c>
      <c r="BL23" s="17">
        <v>153</v>
      </c>
      <c r="BM23" s="17">
        <v>25</v>
      </c>
      <c r="BN23" s="17">
        <v>17</v>
      </c>
      <c r="BO23" s="17">
        <v>49</v>
      </c>
      <c r="BP23" s="17">
        <f t="shared" si="15"/>
        <v>62</v>
      </c>
      <c r="BQ23" s="17">
        <v>11</v>
      </c>
      <c r="BR23" s="17">
        <v>15</v>
      </c>
      <c r="BS23" s="17">
        <v>284</v>
      </c>
      <c r="BT23" s="17">
        <f t="shared" si="16"/>
        <v>9</v>
      </c>
      <c r="BU23" s="17">
        <v>9</v>
      </c>
      <c r="BV23" s="17">
        <v>0</v>
      </c>
      <c r="BW23" s="17">
        <f t="shared" si="17"/>
        <v>98</v>
      </c>
      <c r="BX23" s="109"/>
      <c r="BY23" s="19">
        <v>1938</v>
      </c>
      <c r="BZ23" s="17">
        <f t="shared" si="18"/>
        <v>521</v>
      </c>
      <c r="CA23" s="17">
        <f t="shared" si="19"/>
        <v>210</v>
      </c>
      <c r="CB23" s="17">
        <v>197</v>
      </c>
      <c r="CC23" s="17">
        <v>196</v>
      </c>
      <c r="CD23" s="17">
        <f t="shared" si="20"/>
        <v>1</v>
      </c>
      <c r="CE23" s="17">
        <v>13</v>
      </c>
      <c r="CF23" s="17">
        <v>13</v>
      </c>
      <c r="CG23" s="17">
        <f t="shared" si="21"/>
        <v>0</v>
      </c>
      <c r="CH23" s="17">
        <v>184</v>
      </c>
      <c r="CI23" s="17">
        <v>35</v>
      </c>
      <c r="CJ23" s="17">
        <f t="shared" si="22"/>
        <v>149</v>
      </c>
      <c r="CK23" s="17">
        <v>127</v>
      </c>
      <c r="CL23" s="109"/>
      <c r="CM23" s="19">
        <v>1938</v>
      </c>
      <c r="CN23" s="17">
        <v>1380</v>
      </c>
      <c r="CO23" s="17">
        <f t="shared" si="38"/>
        <v>241</v>
      </c>
      <c r="CP23" s="17">
        <f t="shared" si="39"/>
        <v>772</v>
      </c>
      <c r="CQ23" s="17">
        <f t="shared" si="23"/>
        <v>367</v>
      </c>
      <c r="CS23" s="19">
        <v>1938</v>
      </c>
      <c r="CT23" s="17">
        <f t="shared" si="24"/>
        <v>1380</v>
      </c>
      <c r="CU23" s="17">
        <v>513</v>
      </c>
      <c r="CV23" s="17">
        <f t="shared" si="25"/>
        <v>238</v>
      </c>
      <c r="CW23" s="17">
        <v>224</v>
      </c>
      <c r="CX23" s="17">
        <f t="shared" si="26"/>
        <v>14</v>
      </c>
      <c r="CY23" s="17">
        <v>271</v>
      </c>
      <c r="CZ23" s="17">
        <f t="shared" si="40"/>
        <v>358</v>
      </c>
      <c r="DA23" s="109"/>
      <c r="DB23" s="19">
        <v>1938</v>
      </c>
      <c r="DC23" s="95">
        <f t="shared" si="41"/>
        <v>19</v>
      </c>
      <c r="DD23" s="95">
        <f t="shared" si="42"/>
        <v>20</v>
      </c>
      <c r="DE23" s="95">
        <f t="shared" si="43"/>
        <v>39</v>
      </c>
      <c r="DF23" s="17">
        <f t="shared" si="44"/>
        <v>149</v>
      </c>
      <c r="DG23" s="17">
        <f t="shared" si="27"/>
        <v>75</v>
      </c>
      <c r="DH23" s="17">
        <f t="shared" si="45"/>
        <v>8</v>
      </c>
      <c r="DI23" s="17">
        <f t="shared" si="28"/>
        <v>230</v>
      </c>
      <c r="DJ23" s="17">
        <f t="shared" si="29"/>
        <v>24</v>
      </c>
      <c r="DK23" s="17">
        <f t="shared" si="30"/>
        <v>11</v>
      </c>
      <c r="DL23" s="17">
        <f t="shared" si="31"/>
        <v>299</v>
      </c>
      <c r="DM23" s="17">
        <f t="shared" si="46"/>
        <v>9</v>
      </c>
      <c r="DN23" s="17">
        <f t="shared" si="47"/>
        <v>168</v>
      </c>
      <c r="DO23" s="17">
        <f t="shared" si="48"/>
        <v>604</v>
      </c>
      <c r="DP23" s="95">
        <f t="shared" si="32"/>
        <v>263</v>
      </c>
      <c r="DQ23" s="17">
        <f t="shared" si="33"/>
        <v>262</v>
      </c>
      <c r="DR23" s="17">
        <f t="shared" si="34"/>
        <v>319</v>
      </c>
      <c r="DS23" s="17">
        <f t="shared" si="35"/>
        <v>772</v>
      </c>
      <c r="DT23" s="95">
        <f t="shared" si="36"/>
        <v>72</v>
      </c>
      <c r="DU23" s="95">
        <f t="shared" si="49"/>
        <v>844</v>
      </c>
      <c r="DV23" s="95"/>
      <c r="DW23" s="12">
        <v>1938</v>
      </c>
      <c r="DX23" s="11">
        <f>'Rec y Obligaciones'!CU23+'Rec y Obligaciones'!CW23</f>
        <v>737</v>
      </c>
      <c r="DY23" s="11">
        <v>671.4</v>
      </c>
      <c r="DZ23" s="123">
        <v>800</v>
      </c>
      <c r="EA23" s="95">
        <f t="shared" si="50"/>
        <v>475</v>
      </c>
      <c r="EE23" s="17"/>
      <c r="EP23" s="17"/>
      <c r="EQ23" s="136"/>
      <c r="ER23" s="136"/>
      <c r="ET23" s="136"/>
      <c r="EU23" s="136"/>
      <c r="EV23" s="136"/>
    </row>
    <row r="24" spans="1:152" x14ac:dyDescent="0.25">
      <c r="A24" s="19">
        <v>1939</v>
      </c>
      <c r="B24" s="17">
        <v>864</v>
      </c>
      <c r="C24" s="17">
        <v>210</v>
      </c>
      <c r="D24" s="17">
        <f t="shared" si="0"/>
        <v>223</v>
      </c>
      <c r="E24" s="17">
        <v>102</v>
      </c>
      <c r="F24" s="17">
        <v>121</v>
      </c>
      <c r="G24" s="17">
        <f t="shared" si="1"/>
        <v>94</v>
      </c>
      <c r="H24" s="17">
        <v>1</v>
      </c>
      <c r="I24" s="17">
        <v>93</v>
      </c>
      <c r="J24" s="17">
        <f t="shared" si="2"/>
        <v>33</v>
      </c>
      <c r="K24" s="17">
        <v>17</v>
      </c>
      <c r="L24" s="17">
        <v>16</v>
      </c>
      <c r="M24" s="17">
        <v>0</v>
      </c>
      <c r="N24" s="17">
        <f t="shared" si="3"/>
        <v>16</v>
      </c>
      <c r="O24" s="17">
        <f t="shared" si="4"/>
        <v>304</v>
      </c>
      <c r="P24" s="17">
        <v>5</v>
      </c>
      <c r="Q24" s="17">
        <v>299</v>
      </c>
      <c r="R24" s="112"/>
      <c r="S24" s="19">
        <v>1939</v>
      </c>
      <c r="T24" s="17">
        <f t="shared" si="5"/>
        <v>864</v>
      </c>
      <c r="U24" s="17">
        <f t="shared" si="6"/>
        <v>647</v>
      </c>
      <c r="V24" s="17">
        <v>373</v>
      </c>
      <c r="W24" s="17">
        <v>274</v>
      </c>
      <c r="X24" s="17">
        <f t="shared" si="37"/>
        <v>79</v>
      </c>
      <c r="Y24" s="17">
        <v>71</v>
      </c>
      <c r="Z24" s="17">
        <v>19</v>
      </c>
      <c r="AA24" s="17">
        <f t="shared" si="7"/>
        <v>52</v>
      </c>
      <c r="AB24" s="17">
        <v>8</v>
      </c>
      <c r="AC24" s="17">
        <v>2</v>
      </c>
      <c r="AD24" s="17">
        <f t="shared" si="8"/>
        <v>6</v>
      </c>
      <c r="AE24" s="17">
        <v>33</v>
      </c>
      <c r="AF24" s="17">
        <v>105</v>
      </c>
      <c r="AH24" s="19">
        <v>1939</v>
      </c>
      <c r="AI24" s="17">
        <v>353</v>
      </c>
      <c r="AJ24" s="17">
        <f t="shared" si="9"/>
        <v>9</v>
      </c>
      <c r="AK24" s="17">
        <v>3</v>
      </c>
      <c r="AL24" s="17">
        <v>3</v>
      </c>
      <c r="AM24" s="17">
        <v>3</v>
      </c>
      <c r="AN24" s="17">
        <v>12</v>
      </c>
      <c r="AO24" s="17">
        <v>16</v>
      </c>
      <c r="AP24" s="17">
        <v>265</v>
      </c>
      <c r="AQ24" s="17">
        <f t="shared" si="10"/>
        <v>30</v>
      </c>
      <c r="AR24" s="17">
        <v>7</v>
      </c>
      <c r="AS24" s="17">
        <v>23</v>
      </c>
      <c r="AT24" s="17">
        <f t="shared" si="11"/>
        <v>21</v>
      </c>
      <c r="AU24" s="17"/>
      <c r="AV24" s="19">
        <v>1939</v>
      </c>
      <c r="AW24" s="17">
        <f t="shared" si="12"/>
        <v>353</v>
      </c>
      <c r="AX24" s="17">
        <f t="shared" si="13"/>
        <v>2</v>
      </c>
      <c r="AY24" s="17">
        <v>2</v>
      </c>
      <c r="AZ24" s="17">
        <v>2</v>
      </c>
      <c r="BA24" s="17">
        <v>0</v>
      </c>
      <c r="BB24" s="17">
        <v>0</v>
      </c>
      <c r="BC24" s="17">
        <v>0</v>
      </c>
      <c r="BD24" s="17">
        <v>0</v>
      </c>
      <c r="BE24" s="17">
        <v>181</v>
      </c>
      <c r="BF24" s="17">
        <v>0</v>
      </c>
      <c r="BG24" s="17">
        <f t="shared" si="14"/>
        <v>181</v>
      </c>
      <c r="BH24" s="17">
        <v>170</v>
      </c>
      <c r="BJ24" s="19">
        <v>1939</v>
      </c>
      <c r="BK24" s="17">
        <v>644</v>
      </c>
      <c r="BL24" s="17">
        <v>167</v>
      </c>
      <c r="BM24" s="17">
        <v>31</v>
      </c>
      <c r="BN24" s="17">
        <v>27</v>
      </c>
      <c r="BO24" s="17">
        <v>56</v>
      </c>
      <c r="BP24" s="17">
        <f t="shared" si="15"/>
        <v>53</v>
      </c>
      <c r="BQ24" s="17">
        <v>13</v>
      </c>
      <c r="BR24" s="17">
        <v>18</v>
      </c>
      <c r="BS24" s="17">
        <v>380</v>
      </c>
      <c r="BT24" s="17">
        <f t="shared" si="16"/>
        <v>10</v>
      </c>
      <c r="BU24" s="17">
        <v>10</v>
      </c>
      <c r="BV24" s="17">
        <v>0</v>
      </c>
      <c r="BW24" s="17">
        <f t="shared" si="17"/>
        <v>112</v>
      </c>
      <c r="BX24" s="109"/>
      <c r="BY24" s="19">
        <v>1939</v>
      </c>
      <c r="BZ24" s="17">
        <f t="shared" si="18"/>
        <v>644</v>
      </c>
      <c r="CA24" s="17">
        <f t="shared" si="19"/>
        <v>286</v>
      </c>
      <c r="CB24" s="17">
        <v>265</v>
      </c>
      <c r="CC24" s="17">
        <v>264</v>
      </c>
      <c r="CD24" s="17">
        <f t="shared" si="20"/>
        <v>1</v>
      </c>
      <c r="CE24" s="17">
        <v>21</v>
      </c>
      <c r="CF24" s="17">
        <v>21</v>
      </c>
      <c r="CG24" s="17">
        <f t="shared" si="21"/>
        <v>0</v>
      </c>
      <c r="CH24" s="17">
        <v>222</v>
      </c>
      <c r="CI24" s="17">
        <v>35</v>
      </c>
      <c r="CJ24" s="17">
        <f t="shared" si="22"/>
        <v>187</v>
      </c>
      <c r="CK24" s="17">
        <v>136</v>
      </c>
      <c r="CL24" s="109"/>
      <c r="CM24" s="19">
        <v>1939</v>
      </c>
      <c r="CN24" s="17">
        <v>1639</v>
      </c>
      <c r="CO24" s="17">
        <f t="shared" si="38"/>
        <v>244</v>
      </c>
      <c r="CP24" s="17">
        <f t="shared" si="39"/>
        <v>1021</v>
      </c>
      <c r="CQ24" s="17">
        <f t="shared" si="23"/>
        <v>374</v>
      </c>
      <c r="CS24" s="19">
        <v>1939</v>
      </c>
      <c r="CT24" s="17">
        <f t="shared" si="24"/>
        <v>1639</v>
      </c>
      <c r="CU24" s="17">
        <v>598</v>
      </c>
      <c r="CV24" s="17">
        <f t="shared" si="25"/>
        <v>308</v>
      </c>
      <c r="CW24" s="17">
        <v>285</v>
      </c>
      <c r="CX24" s="17">
        <f t="shared" si="26"/>
        <v>23</v>
      </c>
      <c r="CY24" s="17">
        <v>348</v>
      </c>
      <c r="CZ24" s="17">
        <f t="shared" si="40"/>
        <v>385</v>
      </c>
      <c r="DA24" s="109"/>
      <c r="DB24" s="19">
        <v>1939</v>
      </c>
      <c r="DC24" s="95">
        <f t="shared" si="41"/>
        <v>17</v>
      </c>
      <c r="DD24" s="95">
        <f t="shared" si="42"/>
        <v>16</v>
      </c>
      <c r="DE24" s="95">
        <f t="shared" si="43"/>
        <v>33</v>
      </c>
      <c r="DF24" s="17">
        <f t="shared" si="44"/>
        <v>223</v>
      </c>
      <c r="DG24" s="17">
        <f t="shared" si="27"/>
        <v>94</v>
      </c>
      <c r="DH24" s="17">
        <f t="shared" si="45"/>
        <v>12</v>
      </c>
      <c r="DI24" s="17">
        <f t="shared" si="28"/>
        <v>281</v>
      </c>
      <c r="DJ24" s="17">
        <f t="shared" si="29"/>
        <v>30</v>
      </c>
      <c r="DK24" s="17">
        <f t="shared" si="30"/>
        <v>13</v>
      </c>
      <c r="DL24" s="17">
        <f t="shared" si="31"/>
        <v>398</v>
      </c>
      <c r="DM24" s="17">
        <f t="shared" si="46"/>
        <v>10</v>
      </c>
      <c r="DN24" s="17">
        <f t="shared" si="47"/>
        <v>248</v>
      </c>
      <c r="DO24" s="17">
        <f t="shared" si="48"/>
        <v>773</v>
      </c>
      <c r="DP24" s="95">
        <f t="shared" si="32"/>
        <v>350</v>
      </c>
      <c r="DQ24" s="17">
        <f t="shared" si="33"/>
        <v>323</v>
      </c>
      <c r="DR24" s="17">
        <f t="shared" si="34"/>
        <v>421</v>
      </c>
      <c r="DS24" s="17">
        <f t="shared" si="35"/>
        <v>1021</v>
      </c>
      <c r="DT24" s="95">
        <f t="shared" si="36"/>
        <v>73</v>
      </c>
      <c r="DU24" s="95">
        <f t="shared" si="49"/>
        <v>1094</v>
      </c>
      <c r="DV24" s="95"/>
      <c r="DW24" s="12">
        <v>1939</v>
      </c>
      <c r="DX24" s="11">
        <f>'Rec y Obligaciones'!CU24+'Rec y Obligaciones'!CW24</f>
        <v>883</v>
      </c>
      <c r="DY24" s="11">
        <v>807.6</v>
      </c>
      <c r="DZ24" s="123">
        <v>1000</v>
      </c>
      <c r="EA24" s="95">
        <f t="shared" si="50"/>
        <v>560</v>
      </c>
      <c r="EE24" s="17"/>
      <c r="EP24" s="17"/>
      <c r="EQ24" s="136"/>
      <c r="ER24" s="136"/>
      <c r="ET24" s="136"/>
      <c r="EU24" s="136"/>
      <c r="EV24" s="136"/>
    </row>
    <row r="25" spans="1:152" x14ac:dyDescent="0.25">
      <c r="A25" s="19">
        <v>1940</v>
      </c>
      <c r="B25" s="17">
        <v>1076</v>
      </c>
      <c r="C25" s="17">
        <v>310</v>
      </c>
      <c r="D25" s="17">
        <f t="shared" si="0"/>
        <v>308</v>
      </c>
      <c r="E25" s="17">
        <v>296</v>
      </c>
      <c r="F25" s="17">
        <v>12</v>
      </c>
      <c r="G25" s="17">
        <f t="shared" si="1"/>
        <v>85</v>
      </c>
      <c r="H25" s="17">
        <v>3</v>
      </c>
      <c r="I25" s="17">
        <v>82</v>
      </c>
      <c r="J25" s="17">
        <f t="shared" si="2"/>
        <v>19</v>
      </c>
      <c r="K25" s="17">
        <v>16</v>
      </c>
      <c r="L25" s="17">
        <v>3</v>
      </c>
      <c r="M25" s="17">
        <v>0</v>
      </c>
      <c r="N25" s="17">
        <f t="shared" si="3"/>
        <v>3</v>
      </c>
      <c r="O25" s="17">
        <f t="shared" si="4"/>
        <v>354</v>
      </c>
      <c r="P25" s="17">
        <v>3</v>
      </c>
      <c r="Q25" s="17">
        <v>351</v>
      </c>
      <c r="R25" s="112"/>
      <c r="S25" s="19">
        <v>1940</v>
      </c>
      <c r="T25" s="17">
        <f t="shared" si="5"/>
        <v>1076</v>
      </c>
      <c r="U25" s="17">
        <f t="shared" si="6"/>
        <v>747</v>
      </c>
      <c r="V25" s="17">
        <v>421</v>
      </c>
      <c r="W25" s="17">
        <v>326</v>
      </c>
      <c r="X25" s="17">
        <f t="shared" si="37"/>
        <v>181</v>
      </c>
      <c r="Y25" s="17">
        <v>171</v>
      </c>
      <c r="Z25" s="17">
        <v>20</v>
      </c>
      <c r="AA25" s="17">
        <f t="shared" si="7"/>
        <v>151</v>
      </c>
      <c r="AB25" s="17">
        <v>10</v>
      </c>
      <c r="AC25" s="17">
        <v>3</v>
      </c>
      <c r="AD25" s="17">
        <f t="shared" si="8"/>
        <v>7</v>
      </c>
      <c r="AE25" s="17">
        <v>35</v>
      </c>
      <c r="AF25" s="17">
        <v>113</v>
      </c>
      <c r="AH25" s="19">
        <v>1940</v>
      </c>
      <c r="AI25" s="17">
        <v>349</v>
      </c>
      <c r="AJ25" s="17">
        <f t="shared" si="9"/>
        <v>12</v>
      </c>
      <c r="AK25" s="17">
        <v>1</v>
      </c>
      <c r="AL25" s="17">
        <v>6</v>
      </c>
      <c r="AM25" s="17">
        <v>5</v>
      </c>
      <c r="AN25" s="17">
        <v>9</v>
      </c>
      <c r="AO25" s="17">
        <v>28</v>
      </c>
      <c r="AP25" s="17">
        <v>246</v>
      </c>
      <c r="AQ25" s="17">
        <f t="shared" si="10"/>
        <v>17</v>
      </c>
      <c r="AR25" s="17">
        <v>7</v>
      </c>
      <c r="AS25" s="17">
        <v>10</v>
      </c>
      <c r="AT25" s="17">
        <f t="shared" si="11"/>
        <v>37</v>
      </c>
      <c r="AU25" s="17"/>
      <c r="AV25" s="19">
        <v>1940</v>
      </c>
      <c r="AW25" s="17">
        <f t="shared" si="12"/>
        <v>349</v>
      </c>
      <c r="AX25" s="17">
        <f t="shared" si="13"/>
        <v>3</v>
      </c>
      <c r="AY25" s="17">
        <v>3</v>
      </c>
      <c r="AZ25" s="17">
        <v>3</v>
      </c>
      <c r="BA25" s="17">
        <v>0</v>
      </c>
      <c r="BB25" s="17">
        <v>0</v>
      </c>
      <c r="BC25" s="17">
        <v>0</v>
      </c>
      <c r="BD25" s="17">
        <v>0</v>
      </c>
      <c r="BE25" s="17">
        <v>114</v>
      </c>
      <c r="BF25" s="17">
        <v>0</v>
      </c>
      <c r="BG25" s="17">
        <f t="shared" si="14"/>
        <v>114</v>
      </c>
      <c r="BH25" s="17">
        <v>232</v>
      </c>
      <c r="BJ25" s="19">
        <v>1940</v>
      </c>
      <c r="BK25" s="17">
        <v>794</v>
      </c>
      <c r="BL25" s="17">
        <v>305</v>
      </c>
      <c r="BM25" s="17">
        <v>25</v>
      </c>
      <c r="BN25" s="17">
        <v>35</v>
      </c>
      <c r="BO25" s="17">
        <v>161</v>
      </c>
      <c r="BP25" s="17">
        <f t="shared" si="15"/>
        <v>84</v>
      </c>
      <c r="BQ25" s="17">
        <v>23</v>
      </c>
      <c r="BR25" s="17">
        <v>21</v>
      </c>
      <c r="BS25" s="17">
        <v>386</v>
      </c>
      <c r="BT25" s="17">
        <f t="shared" si="16"/>
        <v>12</v>
      </c>
      <c r="BU25" s="17">
        <v>12</v>
      </c>
      <c r="BV25" s="17">
        <v>0</v>
      </c>
      <c r="BW25" s="17">
        <f t="shared" si="17"/>
        <v>208</v>
      </c>
      <c r="BX25" s="109"/>
      <c r="BY25" s="19">
        <v>1940</v>
      </c>
      <c r="BZ25" s="17">
        <f t="shared" si="18"/>
        <v>794</v>
      </c>
      <c r="CA25" s="17">
        <f t="shared" si="19"/>
        <v>420</v>
      </c>
      <c r="CB25" s="17">
        <v>382</v>
      </c>
      <c r="CC25" s="17">
        <v>377</v>
      </c>
      <c r="CD25" s="17">
        <f t="shared" si="20"/>
        <v>5</v>
      </c>
      <c r="CE25" s="17">
        <v>38</v>
      </c>
      <c r="CF25" s="17">
        <v>38</v>
      </c>
      <c r="CG25" s="17">
        <f t="shared" si="21"/>
        <v>0</v>
      </c>
      <c r="CH25" s="17">
        <v>236</v>
      </c>
      <c r="CI25" s="17">
        <v>76</v>
      </c>
      <c r="CJ25" s="17">
        <f t="shared" si="22"/>
        <v>160</v>
      </c>
      <c r="CK25" s="17">
        <v>138</v>
      </c>
      <c r="CL25" s="109"/>
      <c r="CM25" s="19">
        <v>1940</v>
      </c>
      <c r="CN25" s="17">
        <v>1878</v>
      </c>
      <c r="CO25" s="17">
        <f t="shared" si="38"/>
        <v>336</v>
      </c>
      <c r="CP25" s="17">
        <f t="shared" si="39"/>
        <v>1106</v>
      </c>
      <c r="CQ25" s="17">
        <f t="shared" si="23"/>
        <v>436</v>
      </c>
      <c r="CS25" s="19">
        <v>1940</v>
      </c>
      <c r="CT25" s="17">
        <f t="shared" si="24"/>
        <v>1878</v>
      </c>
      <c r="CU25" s="17">
        <v>662</v>
      </c>
      <c r="CV25" s="17">
        <f t="shared" si="25"/>
        <v>441</v>
      </c>
      <c r="CW25" s="17">
        <v>400</v>
      </c>
      <c r="CX25" s="17">
        <f t="shared" si="26"/>
        <v>41</v>
      </c>
      <c r="CY25" s="17">
        <v>315</v>
      </c>
      <c r="CZ25" s="17">
        <f t="shared" si="40"/>
        <v>460</v>
      </c>
      <c r="DA25" s="109"/>
      <c r="DB25" s="19">
        <v>1940</v>
      </c>
      <c r="DC25" s="95">
        <f t="shared" si="41"/>
        <v>16</v>
      </c>
      <c r="DD25" s="95">
        <f t="shared" si="42"/>
        <v>3</v>
      </c>
      <c r="DE25" s="95">
        <f t="shared" si="43"/>
        <v>19</v>
      </c>
      <c r="DF25" s="17">
        <f t="shared" si="44"/>
        <v>308</v>
      </c>
      <c r="DG25" s="17">
        <f t="shared" si="27"/>
        <v>85</v>
      </c>
      <c r="DH25" s="17">
        <f t="shared" si="45"/>
        <v>9</v>
      </c>
      <c r="DI25" s="17">
        <f t="shared" si="28"/>
        <v>274</v>
      </c>
      <c r="DJ25" s="17">
        <f t="shared" si="29"/>
        <v>17</v>
      </c>
      <c r="DK25" s="17">
        <f t="shared" si="30"/>
        <v>23</v>
      </c>
      <c r="DL25" s="17">
        <f t="shared" si="31"/>
        <v>407</v>
      </c>
      <c r="DM25" s="17">
        <f t="shared" si="46"/>
        <v>12</v>
      </c>
      <c r="DN25" s="17">
        <f t="shared" si="47"/>
        <v>340</v>
      </c>
      <c r="DO25" s="17">
        <f t="shared" si="48"/>
        <v>766</v>
      </c>
      <c r="DP25" s="95">
        <f t="shared" si="32"/>
        <v>412</v>
      </c>
      <c r="DQ25" s="17">
        <f t="shared" si="33"/>
        <v>300</v>
      </c>
      <c r="DR25" s="17">
        <f t="shared" si="34"/>
        <v>442</v>
      </c>
      <c r="DS25" s="17">
        <f t="shared" si="35"/>
        <v>1106</v>
      </c>
      <c r="DT25" s="95">
        <f t="shared" si="36"/>
        <v>48</v>
      </c>
      <c r="DU25" s="95">
        <f t="shared" si="49"/>
        <v>1154</v>
      </c>
      <c r="DV25" s="95"/>
      <c r="DW25" s="12">
        <v>1940</v>
      </c>
      <c r="DX25" s="11">
        <f>'Rec y Obligaciones'!CU25+'Rec y Obligaciones'!CW25</f>
        <v>1062</v>
      </c>
      <c r="DY25" s="11">
        <v>905.1</v>
      </c>
      <c r="DZ25" s="123">
        <v>1200</v>
      </c>
      <c r="EA25" s="95">
        <f t="shared" si="50"/>
        <v>722</v>
      </c>
      <c r="EE25" s="17"/>
      <c r="EP25" s="17"/>
      <c r="EQ25" s="136"/>
      <c r="ER25" s="136"/>
      <c r="ET25" s="136"/>
      <c r="EU25" s="136"/>
      <c r="EV25" s="136"/>
    </row>
    <row r="26" spans="1:152" x14ac:dyDescent="0.25">
      <c r="A26" s="19">
        <v>1941</v>
      </c>
      <c r="B26" s="17">
        <v>1213</v>
      </c>
      <c r="C26" s="17">
        <v>300</v>
      </c>
      <c r="D26" s="17">
        <f t="shared" si="0"/>
        <v>454</v>
      </c>
      <c r="E26" s="17">
        <v>442</v>
      </c>
      <c r="F26" s="17">
        <v>12</v>
      </c>
      <c r="G26" s="17">
        <f t="shared" si="1"/>
        <v>90</v>
      </c>
      <c r="H26" s="17">
        <v>3</v>
      </c>
      <c r="I26" s="17">
        <v>87</v>
      </c>
      <c r="J26" s="17">
        <f t="shared" si="2"/>
        <v>25</v>
      </c>
      <c r="K26" s="17">
        <v>15</v>
      </c>
      <c r="L26" s="17">
        <v>10</v>
      </c>
      <c r="M26" s="17">
        <v>0</v>
      </c>
      <c r="N26" s="17">
        <f t="shared" si="3"/>
        <v>10</v>
      </c>
      <c r="O26" s="17">
        <f t="shared" si="4"/>
        <v>344</v>
      </c>
      <c r="P26" s="17">
        <v>7</v>
      </c>
      <c r="Q26" s="17">
        <v>337</v>
      </c>
      <c r="R26" s="112"/>
      <c r="S26" s="19">
        <v>1941</v>
      </c>
      <c r="T26" s="17">
        <f t="shared" si="5"/>
        <v>1213</v>
      </c>
      <c r="U26" s="17">
        <f t="shared" si="6"/>
        <v>867</v>
      </c>
      <c r="V26" s="17">
        <v>563</v>
      </c>
      <c r="W26" s="17">
        <v>304</v>
      </c>
      <c r="X26" s="17">
        <f t="shared" si="37"/>
        <v>174</v>
      </c>
      <c r="Y26" s="17">
        <v>167</v>
      </c>
      <c r="Z26" s="17">
        <v>21</v>
      </c>
      <c r="AA26" s="17">
        <f t="shared" si="7"/>
        <v>146</v>
      </c>
      <c r="AB26" s="17">
        <v>7</v>
      </c>
      <c r="AC26" s="17">
        <v>5</v>
      </c>
      <c r="AD26" s="17">
        <f t="shared" si="8"/>
        <v>2</v>
      </c>
      <c r="AE26" s="17">
        <v>45</v>
      </c>
      <c r="AF26" s="17">
        <v>127</v>
      </c>
      <c r="AH26" s="19">
        <v>1941</v>
      </c>
      <c r="AI26" s="17">
        <v>437</v>
      </c>
      <c r="AJ26" s="17">
        <f t="shared" si="9"/>
        <v>21</v>
      </c>
      <c r="AK26" s="17">
        <v>1</v>
      </c>
      <c r="AL26" s="17">
        <v>9</v>
      </c>
      <c r="AM26" s="17">
        <v>11</v>
      </c>
      <c r="AN26" s="17">
        <v>11</v>
      </c>
      <c r="AO26" s="17">
        <v>53</v>
      </c>
      <c r="AP26" s="17">
        <v>310</v>
      </c>
      <c r="AQ26" s="17">
        <f t="shared" si="10"/>
        <v>10</v>
      </c>
      <c r="AR26" s="17">
        <v>10</v>
      </c>
      <c r="AS26" s="17">
        <v>0</v>
      </c>
      <c r="AT26" s="17">
        <f t="shared" si="11"/>
        <v>32</v>
      </c>
      <c r="AU26" s="17"/>
      <c r="AV26" s="19">
        <v>1941</v>
      </c>
      <c r="AW26" s="17">
        <f t="shared" si="12"/>
        <v>437</v>
      </c>
      <c r="AX26" s="17">
        <f t="shared" si="13"/>
        <v>5</v>
      </c>
      <c r="AY26" s="17">
        <v>5</v>
      </c>
      <c r="AZ26" s="17">
        <v>5</v>
      </c>
      <c r="BA26" s="17">
        <v>0</v>
      </c>
      <c r="BB26" s="17">
        <v>0</v>
      </c>
      <c r="BC26" s="17">
        <v>0</v>
      </c>
      <c r="BD26" s="17">
        <v>0</v>
      </c>
      <c r="BE26" s="17">
        <v>159</v>
      </c>
      <c r="BF26" s="17">
        <v>0</v>
      </c>
      <c r="BG26" s="17">
        <f t="shared" si="14"/>
        <v>159</v>
      </c>
      <c r="BH26" s="17">
        <v>273</v>
      </c>
      <c r="BJ26" s="19">
        <v>1941</v>
      </c>
      <c r="BK26" s="17">
        <v>984</v>
      </c>
      <c r="BL26" s="17">
        <v>307</v>
      </c>
      <c r="BM26" s="17">
        <v>38</v>
      </c>
      <c r="BN26" s="17">
        <v>53</v>
      </c>
      <c r="BO26" s="17">
        <v>148</v>
      </c>
      <c r="BP26" s="17">
        <f t="shared" si="15"/>
        <v>68</v>
      </c>
      <c r="BQ26" s="17">
        <v>7</v>
      </c>
      <c r="BR26" s="17">
        <v>35</v>
      </c>
      <c r="BS26" s="17">
        <v>559</v>
      </c>
      <c r="BT26" s="17">
        <f t="shared" si="16"/>
        <v>18</v>
      </c>
      <c r="BU26" s="17">
        <v>18</v>
      </c>
      <c r="BV26" s="17">
        <v>0</v>
      </c>
      <c r="BW26" s="17">
        <f t="shared" si="17"/>
        <v>206</v>
      </c>
      <c r="BX26" s="109"/>
      <c r="BY26" s="19">
        <v>1941</v>
      </c>
      <c r="BZ26" s="17">
        <f t="shared" si="18"/>
        <v>984</v>
      </c>
      <c r="CA26" s="17">
        <f t="shared" si="19"/>
        <v>493</v>
      </c>
      <c r="CB26" s="17">
        <v>453</v>
      </c>
      <c r="CC26" s="17">
        <v>446</v>
      </c>
      <c r="CD26" s="17">
        <f t="shared" si="20"/>
        <v>7</v>
      </c>
      <c r="CE26" s="17">
        <v>40</v>
      </c>
      <c r="CF26" s="17">
        <v>40</v>
      </c>
      <c r="CG26" s="17">
        <f t="shared" si="21"/>
        <v>0</v>
      </c>
      <c r="CH26" s="17">
        <v>320</v>
      </c>
      <c r="CI26" s="17">
        <v>103</v>
      </c>
      <c r="CJ26" s="17">
        <f t="shared" si="22"/>
        <v>217</v>
      </c>
      <c r="CK26" s="17">
        <v>171</v>
      </c>
      <c r="CL26" s="109"/>
      <c r="CM26" s="19">
        <v>1941</v>
      </c>
      <c r="CN26" s="17">
        <v>2286</v>
      </c>
      <c r="CO26" s="17">
        <f t="shared" si="38"/>
        <v>339</v>
      </c>
      <c r="CP26" s="17">
        <f t="shared" si="39"/>
        <v>1519</v>
      </c>
      <c r="CQ26" s="17">
        <f t="shared" ref="CQ26:CQ36" si="51">CN26-CO26-CP26</f>
        <v>428</v>
      </c>
      <c r="CS26" s="19">
        <v>1941</v>
      </c>
      <c r="CT26" s="17">
        <f t="shared" si="24"/>
        <v>2286</v>
      </c>
      <c r="CU26" s="17">
        <v>796</v>
      </c>
      <c r="CV26" s="17">
        <f t="shared" si="25"/>
        <v>517</v>
      </c>
      <c r="CW26" s="17">
        <v>472</v>
      </c>
      <c r="CX26" s="17">
        <f t="shared" si="26"/>
        <v>45</v>
      </c>
      <c r="CY26" s="17">
        <v>434</v>
      </c>
      <c r="CZ26" s="17">
        <f t="shared" si="40"/>
        <v>539</v>
      </c>
      <c r="DA26" s="109"/>
      <c r="DB26" s="19">
        <v>1941</v>
      </c>
      <c r="DC26" s="95">
        <f t="shared" si="41"/>
        <v>15</v>
      </c>
      <c r="DD26" s="95">
        <f t="shared" si="42"/>
        <v>10</v>
      </c>
      <c r="DE26" s="95">
        <f t="shared" si="43"/>
        <v>25</v>
      </c>
      <c r="DF26" s="17">
        <f t="shared" si="44"/>
        <v>454</v>
      </c>
      <c r="DG26" s="17">
        <f t="shared" si="27"/>
        <v>90</v>
      </c>
      <c r="DH26" s="17">
        <f t="shared" si="45"/>
        <v>11</v>
      </c>
      <c r="DI26" s="17">
        <f t="shared" si="28"/>
        <v>363</v>
      </c>
      <c r="DJ26" s="17">
        <f t="shared" si="29"/>
        <v>10</v>
      </c>
      <c r="DK26" s="17">
        <f t="shared" si="30"/>
        <v>7</v>
      </c>
      <c r="DL26" s="17">
        <f t="shared" si="31"/>
        <v>594</v>
      </c>
      <c r="DM26" s="17">
        <f t="shared" si="46"/>
        <v>18</v>
      </c>
      <c r="DN26" s="17">
        <f t="shared" si="47"/>
        <v>472</v>
      </c>
      <c r="DO26" s="17">
        <f t="shared" si="48"/>
        <v>1047</v>
      </c>
      <c r="DP26" s="95">
        <f t="shared" si="32"/>
        <v>569</v>
      </c>
      <c r="DQ26" s="17">
        <f t="shared" si="33"/>
        <v>384</v>
      </c>
      <c r="DR26" s="17">
        <f t="shared" si="34"/>
        <v>619</v>
      </c>
      <c r="DS26" s="17">
        <f t="shared" si="35"/>
        <v>1519</v>
      </c>
      <c r="DT26" s="95">
        <f t="shared" si="36"/>
        <v>53</v>
      </c>
      <c r="DU26" s="95">
        <f t="shared" si="49"/>
        <v>1572</v>
      </c>
      <c r="DV26" s="95"/>
      <c r="DW26" s="12">
        <v>1941</v>
      </c>
      <c r="DX26" s="11">
        <f>'Rec y Obligaciones'!CU26+'Rec y Obligaciones'!CW26</f>
        <v>1268</v>
      </c>
      <c r="DY26" s="11">
        <v>1172.7</v>
      </c>
      <c r="DZ26" s="123">
        <v>1400</v>
      </c>
      <c r="EA26" s="95">
        <f t="shared" si="50"/>
        <v>869</v>
      </c>
      <c r="EE26" s="17"/>
      <c r="EP26" s="17"/>
      <c r="EQ26" s="136"/>
      <c r="ER26" s="136"/>
      <c r="ET26" s="136"/>
      <c r="EU26" s="136"/>
      <c r="EV26" s="136"/>
    </row>
    <row r="27" spans="1:152" x14ac:dyDescent="0.25">
      <c r="A27" s="19">
        <v>1942</v>
      </c>
      <c r="B27" s="17">
        <v>1681</v>
      </c>
      <c r="C27" s="17">
        <v>493</v>
      </c>
      <c r="D27" s="17">
        <f t="shared" si="0"/>
        <v>593</v>
      </c>
      <c r="E27" s="17">
        <v>581</v>
      </c>
      <c r="F27" s="17">
        <v>12</v>
      </c>
      <c r="G27" s="17">
        <f t="shared" si="1"/>
        <v>133</v>
      </c>
      <c r="H27" s="17">
        <v>2</v>
      </c>
      <c r="I27" s="17">
        <v>131</v>
      </c>
      <c r="J27" s="17">
        <f t="shared" si="2"/>
        <v>95</v>
      </c>
      <c r="K27" s="17">
        <v>21</v>
      </c>
      <c r="L27" s="17">
        <v>74</v>
      </c>
      <c r="M27" s="17">
        <v>0</v>
      </c>
      <c r="N27" s="17">
        <f t="shared" si="3"/>
        <v>74</v>
      </c>
      <c r="O27" s="17">
        <f t="shared" si="4"/>
        <v>367</v>
      </c>
      <c r="P27" s="17">
        <v>7</v>
      </c>
      <c r="Q27" s="17">
        <v>360</v>
      </c>
      <c r="R27" s="112"/>
      <c r="S27" s="19">
        <v>1942</v>
      </c>
      <c r="T27" s="17">
        <f t="shared" si="5"/>
        <v>1681</v>
      </c>
      <c r="U27" s="17">
        <f t="shared" si="6"/>
        <v>1096</v>
      </c>
      <c r="V27" s="17">
        <v>753</v>
      </c>
      <c r="W27" s="17">
        <v>343</v>
      </c>
      <c r="X27" s="17">
        <f t="shared" si="37"/>
        <v>372</v>
      </c>
      <c r="Y27" s="17">
        <v>346</v>
      </c>
      <c r="Z27" s="17">
        <v>39</v>
      </c>
      <c r="AA27" s="17">
        <f t="shared" si="7"/>
        <v>307</v>
      </c>
      <c r="AB27" s="17">
        <v>26</v>
      </c>
      <c r="AC27" s="17">
        <v>24</v>
      </c>
      <c r="AD27" s="17">
        <f t="shared" si="8"/>
        <v>2</v>
      </c>
      <c r="AE27" s="17">
        <v>52</v>
      </c>
      <c r="AF27" s="17">
        <v>161</v>
      </c>
      <c r="AH27" s="19">
        <v>1942</v>
      </c>
      <c r="AI27" s="17">
        <v>586</v>
      </c>
      <c r="AJ27" s="17">
        <f t="shared" si="9"/>
        <v>33</v>
      </c>
      <c r="AK27" s="17">
        <v>2</v>
      </c>
      <c r="AL27" s="17">
        <v>21</v>
      </c>
      <c r="AM27" s="17">
        <v>10</v>
      </c>
      <c r="AN27" s="17">
        <v>154</v>
      </c>
      <c r="AO27" s="17">
        <v>46</v>
      </c>
      <c r="AP27" s="17">
        <v>285</v>
      </c>
      <c r="AQ27" s="17">
        <f t="shared" si="10"/>
        <v>32</v>
      </c>
      <c r="AR27" s="17">
        <v>13</v>
      </c>
      <c r="AS27" s="17">
        <v>19</v>
      </c>
      <c r="AT27" s="17">
        <f t="shared" si="11"/>
        <v>36</v>
      </c>
      <c r="AU27" s="17"/>
      <c r="AV27" s="19">
        <v>1942</v>
      </c>
      <c r="AW27" s="17">
        <f t="shared" si="12"/>
        <v>586</v>
      </c>
      <c r="AX27" s="17">
        <f t="shared" si="13"/>
        <v>3</v>
      </c>
      <c r="AY27" s="17">
        <v>3</v>
      </c>
      <c r="AZ27" s="17">
        <v>3</v>
      </c>
      <c r="BA27" s="17">
        <v>0</v>
      </c>
      <c r="BB27" s="17">
        <v>0</v>
      </c>
      <c r="BC27" s="17">
        <v>0</v>
      </c>
      <c r="BD27" s="17">
        <v>0</v>
      </c>
      <c r="BE27" s="17">
        <v>319</v>
      </c>
      <c r="BF27" s="17">
        <v>1</v>
      </c>
      <c r="BG27" s="17">
        <f t="shared" si="14"/>
        <v>318</v>
      </c>
      <c r="BH27" s="17">
        <v>264</v>
      </c>
      <c r="BJ27" s="19">
        <v>1942</v>
      </c>
      <c r="BK27" s="17">
        <v>1486</v>
      </c>
      <c r="BL27" s="17">
        <v>524</v>
      </c>
      <c r="BM27" s="17">
        <v>42</v>
      </c>
      <c r="BN27" s="17">
        <v>86</v>
      </c>
      <c r="BO27" s="17">
        <v>323</v>
      </c>
      <c r="BP27" s="17">
        <f t="shared" si="15"/>
        <v>73</v>
      </c>
      <c r="BQ27" s="17">
        <v>21</v>
      </c>
      <c r="BR27" s="17">
        <v>66</v>
      </c>
      <c r="BS27" s="17">
        <v>727</v>
      </c>
      <c r="BT27" s="17">
        <f t="shared" si="16"/>
        <v>79</v>
      </c>
      <c r="BU27" s="17">
        <v>58</v>
      </c>
      <c r="BV27" s="17">
        <v>21</v>
      </c>
      <c r="BW27" s="17">
        <f t="shared" si="17"/>
        <v>392</v>
      </c>
      <c r="BX27" s="109"/>
      <c r="BY27" s="19">
        <v>1942</v>
      </c>
      <c r="BZ27" s="17">
        <f t="shared" si="18"/>
        <v>1486</v>
      </c>
      <c r="CA27" s="17">
        <f t="shared" si="19"/>
        <v>760</v>
      </c>
      <c r="CB27" s="17">
        <v>720</v>
      </c>
      <c r="CC27" s="17">
        <v>687</v>
      </c>
      <c r="CD27" s="17">
        <f t="shared" si="20"/>
        <v>33</v>
      </c>
      <c r="CE27" s="17">
        <v>40</v>
      </c>
      <c r="CF27" s="17">
        <v>38</v>
      </c>
      <c r="CG27" s="17">
        <f t="shared" si="21"/>
        <v>2</v>
      </c>
      <c r="CH27" s="17">
        <v>467</v>
      </c>
      <c r="CI27" s="17">
        <v>129</v>
      </c>
      <c r="CJ27" s="17">
        <f t="shared" si="22"/>
        <v>338</v>
      </c>
      <c r="CK27" s="17">
        <v>259</v>
      </c>
      <c r="CL27" s="109"/>
      <c r="CM27" s="19">
        <v>1942</v>
      </c>
      <c r="CN27" s="17">
        <v>3029</v>
      </c>
      <c r="CO27" s="17">
        <f t="shared" si="38"/>
        <v>537</v>
      </c>
      <c r="CP27" s="17">
        <f t="shared" si="39"/>
        <v>2025</v>
      </c>
      <c r="CQ27" s="17">
        <f t="shared" si="51"/>
        <v>467</v>
      </c>
      <c r="CS27" s="19">
        <v>1942</v>
      </c>
      <c r="CT27" s="17">
        <f t="shared" si="24"/>
        <v>3029</v>
      </c>
      <c r="CU27" s="17">
        <v>1021</v>
      </c>
      <c r="CV27" s="17">
        <f t="shared" si="25"/>
        <v>791</v>
      </c>
      <c r="CW27" s="17">
        <v>729</v>
      </c>
      <c r="CX27" s="17">
        <f t="shared" si="26"/>
        <v>62</v>
      </c>
      <c r="CY27" s="17">
        <v>593</v>
      </c>
      <c r="CZ27" s="17">
        <f t="shared" si="40"/>
        <v>624</v>
      </c>
      <c r="DA27" s="109"/>
      <c r="DB27" s="19">
        <v>1942</v>
      </c>
      <c r="DC27" s="95">
        <f t="shared" si="41"/>
        <v>21</v>
      </c>
      <c r="DD27" s="95">
        <f t="shared" si="42"/>
        <v>74</v>
      </c>
      <c r="DE27" s="95">
        <f t="shared" si="43"/>
        <v>95</v>
      </c>
      <c r="DF27" s="17">
        <f t="shared" si="44"/>
        <v>593</v>
      </c>
      <c r="DG27" s="17">
        <f t="shared" si="27"/>
        <v>133</v>
      </c>
      <c r="DH27" s="17">
        <f t="shared" si="45"/>
        <v>154</v>
      </c>
      <c r="DI27" s="17">
        <f t="shared" si="28"/>
        <v>331</v>
      </c>
      <c r="DJ27" s="17">
        <f t="shared" si="29"/>
        <v>32</v>
      </c>
      <c r="DK27" s="17">
        <f t="shared" si="30"/>
        <v>21</v>
      </c>
      <c r="DL27" s="17">
        <f t="shared" si="31"/>
        <v>793</v>
      </c>
      <c r="DM27" s="17">
        <f t="shared" si="46"/>
        <v>79</v>
      </c>
      <c r="DN27" s="17">
        <f t="shared" si="47"/>
        <v>768</v>
      </c>
      <c r="DO27" s="17">
        <f t="shared" si="48"/>
        <v>1257</v>
      </c>
      <c r="DP27" s="95">
        <f t="shared" si="32"/>
        <v>821</v>
      </c>
      <c r="DQ27" s="17">
        <f t="shared" si="33"/>
        <v>517</v>
      </c>
      <c r="DR27" s="17">
        <f t="shared" si="34"/>
        <v>893</v>
      </c>
      <c r="DS27" s="17">
        <f t="shared" si="35"/>
        <v>2025</v>
      </c>
      <c r="DT27" s="95">
        <f t="shared" si="36"/>
        <v>206</v>
      </c>
      <c r="DU27" s="95">
        <f t="shared" si="49"/>
        <v>2231</v>
      </c>
      <c r="DV27" s="95"/>
      <c r="DW27" s="12">
        <v>1942</v>
      </c>
      <c r="DX27" s="11">
        <f>'Rec y Obligaciones'!CU27+'Rec y Obligaciones'!CW27</f>
        <v>1750</v>
      </c>
      <c r="DY27" s="11">
        <v>1445.6</v>
      </c>
      <c r="DZ27" s="123">
        <v>2000</v>
      </c>
      <c r="EA27" s="95">
        <f t="shared" si="50"/>
        <v>1314</v>
      </c>
      <c r="EE27" s="17"/>
      <c r="EP27" s="17"/>
      <c r="EQ27" s="136"/>
      <c r="ER27" s="136"/>
      <c r="ET27" s="136"/>
      <c r="EU27" s="136"/>
      <c r="EV27" s="136"/>
    </row>
    <row r="28" spans="1:152" x14ac:dyDescent="0.25">
      <c r="A28" s="19">
        <v>1943</v>
      </c>
      <c r="B28" s="17">
        <v>2559</v>
      </c>
      <c r="C28" s="17">
        <v>1174</v>
      </c>
      <c r="D28" s="17">
        <f t="shared" si="0"/>
        <v>531</v>
      </c>
      <c r="E28" s="17">
        <v>522</v>
      </c>
      <c r="F28" s="17">
        <v>9</v>
      </c>
      <c r="G28" s="17">
        <f t="shared" si="1"/>
        <v>202</v>
      </c>
      <c r="H28" s="17">
        <v>12</v>
      </c>
      <c r="I28" s="17">
        <v>190</v>
      </c>
      <c r="J28" s="17">
        <f t="shared" si="2"/>
        <v>145</v>
      </c>
      <c r="K28" s="17">
        <v>30</v>
      </c>
      <c r="L28" s="17">
        <v>115</v>
      </c>
      <c r="M28" s="17">
        <v>0</v>
      </c>
      <c r="N28" s="17">
        <f t="shared" si="3"/>
        <v>115</v>
      </c>
      <c r="O28" s="17">
        <f t="shared" si="4"/>
        <v>507</v>
      </c>
      <c r="P28" s="17">
        <v>40</v>
      </c>
      <c r="Q28" s="17">
        <v>467</v>
      </c>
      <c r="R28" s="112"/>
      <c r="S28" s="19">
        <v>1943</v>
      </c>
      <c r="T28" s="17">
        <f t="shared" si="5"/>
        <v>2559</v>
      </c>
      <c r="U28" s="17">
        <f t="shared" si="6"/>
        <v>1614</v>
      </c>
      <c r="V28" s="17">
        <v>1171</v>
      </c>
      <c r="W28" s="17">
        <v>443</v>
      </c>
      <c r="X28" s="17">
        <f t="shared" si="37"/>
        <v>701</v>
      </c>
      <c r="Y28" s="17">
        <v>686</v>
      </c>
      <c r="Z28" s="17">
        <v>46</v>
      </c>
      <c r="AA28" s="17">
        <f t="shared" si="7"/>
        <v>640</v>
      </c>
      <c r="AB28" s="17">
        <v>15</v>
      </c>
      <c r="AC28" s="17">
        <v>10</v>
      </c>
      <c r="AD28" s="17">
        <f t="shared" si="8"/>
        <v>5</v>
      </c>
      <c r="AE28" s="17">
        <v>73</v>
      </c>
      <c r="AF28" s="17">
        <v>171</v>
      </c>
      <c r="AH28" s="19">
        <v>1943</v>
      </c>
      <c r="AI28" s="17">
        <v>838</v>
      </c>
      <c r="AJ28" s="17">
        <f t="shared" si="9"/>
        <v>43</v>
      </c>
      <c r="AK28" s="17">
        <v>6</v>
      </c>
      <c r="AL28" s="17">
        <v>24</v>
      </c>
      <c r="AM28" s="17">
        <v>13</v>
      </c>
      <c r="AN28" s="17">
        <v>199</v>
      </c>
      <c r="AO28" s="17">
        <v>134</v>
      </c>
      <c r="AP28" s="17">
        <v>330</v>
      </c>
      <c r="AQ28" s="17">
        <f t="shared" si="10"/>
        <v>84</v>
      </c>
      <c r="AR28" s="17">
        <v>69</v>
      </c>
      <c r="AS28" s="17">
        <v>15</v>
      </c>
      <c r="AT28" s="17">
        <f t="shared" si="11"/>
        <v>48</v>
      </c>
      <c r="AU28" s="17"/>
      <c r="AV28" s="19">
        <v>1943</v>
      </c>
      <c r="AW28" s="17">
        <f t="shared" si="12"/>
        <v>838</v>
      </c>
      <c r="AX28" s="17">
        <f t="shared" si="13"/>
        <v>11</v>
      </c>
      <c r="AY28" s="17">
        <v>10</v>
      </c>
      <c r="AZ28" s="17">
        <v>10</v>
      </c>
      <c r="BA28" s="17">
        <v>0</v>
      </c>
      <c r="BB28" s="17">
        <v>1</v>
      </c>
      <c r="BC28" s="17">
        <v>1</v>
      </c>
      <c r="BD28" s="17">
        <v>0</v>
      </c>
      <c r="BE28" s="17">
        <v>542</v>
      </c>
      <c r="BF28" s="17">
        <v>2</v>
      </c>
      <c r="BG28" s="17">
        <f t="shared" si="14"/>
        <v>540</v>
      </c>
      <c r="BH28" s="17">
        <v>285</v>
      </c>
      <c r="BJ28" s="19">
        <v>1943</v>
      </c>
      <c r="BK28" s="17">
        <v>2263</v>
      </c>
      <c r="BL28" s="17">
        <v>917</v>
      </c>
      <c r="BM28" s="17">
        <v>44</v>
      </c>
      <c r="BN28" s="17">
        <v>120</v>
      </c>
      <c r="BO28" s="17">
        <v>620</v>
      </c>
      <c r="BP28" s="17">
        <f t="shared" si="15"/>
        <v>133</v>
      </c>
      <c r="BQ28" s="17">
        <v>35</v>
      </c>
      <c r="BR28" s="17">
        <v>97</v>
      </c>
      <c r="BS28" s="17">
        <v>898</v>
      </c>
      <c r="BT28" s="17">
        <f t="shared" si="16"/>
        <v>44</v>
      </c>
      <c r="BU28" s="17">
        <v>19</v>
      </c>
      <c r="BV28" s="17">
        <v>25</v>
      </c>
      <c r="BW28" s="17">
        <f t="shared" si="17"/>
        <v>892</v>
      </c>
      <c r="BX28" s="109"/>
      <c r="BY28" s="19">
        <v>1943</v>
      </c>
      <c r="BZ28" s="17">
        <f t="shared" si="18"/>
        <v>2263</v>
      </c>
      <c r="CA28" s="17">
        <f t="shared" si="19"/>
        <v>1226</v>
      </c>
      <c r="CB28" s="17">
        <v>1182</v>
      </c>
      <c r="CC28" s="17">
        <v>1139</v>
      </c>
      <c r="CD28" s="17">
        <f t="shared" si="20"/>
        <v>43</v>
      </c>
      <c r="CE28" s="17">
        <v>44</v>
      </c>
      <c r="CF28" s="17">
        <v>43</v>
      </c>
      <c r="CG28" s="17">
        <f t="shared" si="21"/>
        <v>1</v>
      </c>
      <c r="CH28" s="17">
        <v>704</v>
      </c>
      <c r="CI28" s="17">
        <v>214</v>
      </c>
      <c r="CJ28" s="17">
        <f t="shared" si="22"/>
        <v>490</v>
      </c>
      <c r="CK28" s="17">
        <v>333</v>
      </c>
      <c r="CL28" s="109"/>
      <c r="CM28" s="19">
        <v>1943</v>
      </c>
      <c r="CN28" s="17">
        <v>4337</v>
      </c>
      <c r="CO28" s="17">
        <f t="shared" si="38"/>
        <v>1224</v>
      </c>
      <c r="CP28" s="17">
        <f t="shared" si="39"/>
        <v>2426</v>
      </c>
      <c r="CQ28" s="17">
        <f t="shared" si="51"/>
        <v>687</v>
      </c>
      <c r="CS28" s="19">
        <v>1943</v>
      </c>
      <c r="CT28" s="17">
        <f t="shared" si="24"/>
        <v>4337</v>
      </c>
      <c r="CU28" s="17">
        <v>1477</v>
      </c>
      <c r="CV28" s="17">
        <f t="shared" si="25"/>
        <v>1249</v>
      </c>
      <c r="CW28" s="17">
        <v>1195</v>
      </c>
      <c r="CX28" s="17">
        <f t="shared" si="26"/>
        <v>54</v>
      </c>
      <c r="CY28" s="17">
        <v>-37</v>
      </c>
      <c r="CZ28" s="17">
        <f t="shared" si="40"/>
        <v>1648</v>
      </c>
      <c r="DA28" s="109"/>
      <c r="DB28" s="19">
        <v>1943</v>
      </c>
      <c r="DC28" s="95">
        <f t="shared" si="41"/>
        <v>30</v>
      </c>
      <c r="DD28" s="95">
        <f t="shared" si="42"/>
        <v>115</v>
      </c>
      <c r="DE28" s="95">
        <f t="shared" si="43"/>
        <v>145</v>
      </c>
      <c r="DF28" s="17">
        <f t="shared" si="44"/>
        <v>531</v>
      </c>
      <c r="DG28" s="17">
        <f t="shared" si="27"/>
        <v>202</v>
      </c>
      <c r="DH28" s="17">
        <f t="shared" si="45"/>
        <v>199</v>
      </c>
      <c r="DI28" s="17">
        <f t="shared" si="28"/>
        <v>464</v>
      </c>
      <c r="DJ28" s="17">
        <f t="shared" si="29"/>
        <v>84</v>
      </c>
      <c r="DK28" s="17">
        <f t="shared" si="30"/>
        <v>35</v>
      </c>
      <c r="DL28" s="17">
        <f t="shared" si="31"/>
        <v>995</v>
      </c>
      <c r="DM28" s="17">
        <f t="shared" si="46"/>
        <v>44</v>
      </c>
      <c r="DN28" s="17">
        <f t="shared" si="47"/>
        <v>765</v>
      </c>
      <c r="DO28" s="17">
        <f t="shared" si="48"/>
        <v>1661</v>
      </c>
      <c r="DP28" s="95">
        <f t="shared" si="32"/>
        <v>878</v>
      </c>
      <c r="DQ28" s="17">
        <f t="shared" si="33"/>
        <v>747</v>
      </c>
      <c r="DR28" s="17">
        <f t="shared" si="34"/>
        <v>1074</v>
      </c>
      <c r="DS28" s="17">
        <f t="shared" si="35"/>
        <v>2426</v>
      </c>
      <c r="DT28" s="95">
        <f t="shared" si="36"/>
        <v>273</v>
      </c>
      <c r="DU28" s="95">
        <f t="shared" si="49"/>
        <v>2699</v>
      </c>
      <c r="DV28" s="95"/>
      <c r="DW28" s="12">
        <v>1943</v>
      </c>
      <c r="DX28" s="11">
        <f>'Rec y Obligaciones'!CU28+'Rec y Obligaciones'!CW28</f>
        <v>2672</v>
      </c>
      <c r="DY28" s="11">
        <v>2247.3000000000002</v>
      </c>
      <c r="DZ28" s="123">
        <v>3000</v>
      </c>
      <c r="EA28" s="95">
        <f t="shared" si="50"/>
        <v>2052</v>
      </c>
      <c r="EE28" s="17"/>
      <c r="EP28" s="17"/>
      <c r="EQ28" s="136"/>
      <c r="ER28" s="136"/>
      <c r="ET28" s="136"/>
      <c r="EU28" s="136"/>
      <c r="EV28" s="136"/>
    </row>
    <row r="29" spans="1:152" x14ac:dyDescent="0.25">
      <c r="A29" s="19">
        <v>1944</v>
      </c>
      <c r="B29" s="17">
        <v>3179</v>
      </c>
      <c r="C29" s="17">
        <v>1357</v>
      </c>
      <c r="D29" s="17">
        <f t="shared" si="0"/>
        <v>616</v>
      </c>
      <c r="E29" s="17">
        <v>618</v>
      </c>
      <c r="F29" s="17">
        <v>-2</v>
      </c>
      <c r="G29" s="17">
        <f t="shared" si="1"/>
        <v>436</v>
      </c>
      <c r="H29" s="17">
        <v>23</v>
      </c>
      <c r="I29" s="17">
        <v>413</v>
      </c>
      <c r="J29" s="17">
        <f t="shared" si="2"/>
        <v>196</v>
      </c>
      <c r="K29" s="17">
        <v>73</v>
      </c>
      <c r="L29" s="17">
        <v>123</v>
      </c>
      <c r="M29" s="17">
        <v>0</v>
      </c>
      <c r="N29" s="17">
        <f t="shared" si="3"/>
        <v>123</v>
      </c>
      <c r="O29" s="17">
        <f t="shared" si="4"/>
        <v>574</v>
      </c>
      <c r="P29" s="17">
        <v>22</v>
      </c>
      <c r="Q29" s="17">
        <v>552</v>
      </c>
      <c r="R29" s="112"/>
      <c r="S29" s="19">
        <v>1944</v>
      </c>
      <c r="T29" s="17">
        <f t="shared" si="5"/>
        <v>3179</v>
      </c>
      <c r="U29" s="17">
        <f t="shared" si="6"/>
        <v>1882</v>
      </c>
      <c r="V29" s="17">
        <v>1358</v>
      </c>
      <c r="W29" s="17">
        <v>524</v>
      </c>
      <c r="X29" s="17">
        <f t="shared" si="37"/>
        <v>1025</v>
      </c>
      <c r="Y29" s="17">
        <v>1009</v>
      </c>
      <c r="Z29" s="17">
        <v>60</v>
      </c>
      <c r="AA29" s="17">
        <f t="shared" si="7"/>
        <v>949</v>
      </c>
      <c r="AB29" s="17">
        <v>16</v>
      </c>
      <c r="AC29" s="17">
        <v>4</v>
      </c>
      <c r="AD29" s="17">
        <f t="shared" si="8"/>
        <v>12</v>
      </c>
      <c r="AE29" s="17">
        <v>57</v>
      </c>
      <c r="AF29" s="17">
        <v>215</v>
      </c>
      <c r="AH29" s="19">
        <v>1944</v>
      </c>
      <c r="AI29" s="17">
        <v>946</v>
      </c>
      <c r="AJ29" s="17">
        <f t="shared" si="9"/>
        <v>28</v>
      </c>
      <c r="AK29" s="17">
        <v>2</v>
      </c>
      <c r="AL29" s="17">
        <v>9</v>
      </c>
      <c r="AM29" s="17">
        <v>17</v>
      </c>
      <c r="AN29" s="17">
        <v>251</v>
      </c>
      <c r="AO29" s="17">
        <v>180</v>
      </c>
      <c r="AP29" s="17">
        <v>334</v>
      </c>
      <c r="AQ29" s="17">
        <f t="shared" si="10"/>
        <v>97</v>
      </c>
      <c r="AR29" s="17">
        <v>31</v>
      </c>
      <c r="AS29" s="17">
        <v>66</v>
      </c>
      <c r="AT29" s="17">
        <f t="shared" si="11"/>
        <v>56</v>
      </c>
      <c r="AU29" s="17"/>
      <c r="AV29" s="19">
        <v>1944</v>
      </c>
      <c r="AW29" s="17">
        <f t="shared" si="12"/>
        <v>946</v>
      </c>
      <c r="AX29" s="17">
        <f t="shared" si="13"/>
        <v>10</v>
      </c>
      <c r="AY29" s="17">
        <v>9</v>
      </c>
      <c r="AZ29" s="17">
        <v>9</v>
      </c>
      <c r="BA29" s="17">
        <v>0</v>
      </c>
      <c r="BB29" s="17">
        <v>1</v>
      </c>
      <c r="BC29" s="17">
        <v>1</v>
      </c>
      <c r="BD29" s="17">
        <v>0</v>
      </c>
      <c r="BE29" s="17">
        <v>675</v>
      </c>
      <c r="BF29" s="17">
        <v>0</v>
      </c>
      <c r="BG29" s="17">
        <f t="shared" si="14"/>
        <v>675</v>
      </c>
      <c r="BH29" s="17">
        <v>261</v>
      </c>
      <c r="BJ29" s="19">
        <v>1944</v>
      </c>
      <c r="BK29" s="17">
        <v>2949</v>
      </c>
      <c r="BL29" s="17">
        <v>1238</v>
      </c>
      <c r="BM29" s="17">
        <v>75</v>
      </c>
      <c r="BN29" s="17">
        <v>142</v>
      </c>
      <c r="BO29" s="17">
        <v>910</v>
      </c>
      <c r="BP29" s="17">
        <f t="shared" si="15"/>
        <v>111</v>
      </c>
      <c r="BQ29" s="17">
        <v>73</v>
      </c>
      <c r="BR29" s="17">
        <v>141</v>
      </c>
      <c r="BS29" s="17">
        <v>1221</v>
      </c>
      <c r="BT29" s="17">
        <f t="shared" si="16"/>
        <v>163</v>
      </c>
      <c r="BU29" s="17">
        <v>133</v>
      </c>
      <c r="BV29" s="17">
        <v>30</v>
      </c>
      <c r="BW29" s="17">
        <f t="shared" si="17"/>
        <v>1023</v>
      </c>
      <c r="BX29" s="109"/>
      <c r="BY29" s="19">
        <v>1944</v>
      </c>
      <c r="BZ29" s="17">
        <f t="shared" si="18"/>
        <v>2949</v>
      </c>
      <c r="CA29" s="17">
        <f t="shared" si="19"/>
        <v>1578</v>
      </c>
      <c r="CB29" s="17">
        <v>1510</v>
      </c>
      <c r="CC29" s="17">
        <v>1473</v>
      </c>
      <c r="CD29" s="17">
        <f t="shared" si="20"/>
        <v>37</v>
      </c>
      <c r="CE29" s="17">
        <v>68</v>
      </c>
      <c r="CF29" s="17">
        <v>67</v>
      </c>
      <c r="CG29" s="17">
        <f t="shared" si="21"/>
        <v>1</v>
      </c>
      <c r="CH29" s="17">
        <v>958</v>
      </c>
      <c r="CI29" s="17">
        <v>294</v>
      </c>
      <c r="CJ29" s="17">
        <f t="shared" si="22"/>
        <v>664</v>
      </c>
      <c r="CK29" s="17">
        <v>413</v>
      </c>
      <c r="CL29" s="109"/>
      <c r="CM29" s="19">
        <v>1944</v>
      </c>
      <c r="CN29" s="17">
        <v>5408</v>
      </c>
      <c r="CO29" s="17">
        <f t="shared" si="38"/>
        <v>1434</v>
      </c>
      <c r="CP29" s="17">
        <f t="shared" si="39"/>
        <v>3252</v>
      </c>
      <c r="CQ29" s="17">
        <f t="shared" si="51"/>
        <v>722</v>
      </c>
      <c r="CS29" s="19">
        <v>1944</v>
      </c>
      <c r="CT29" s="17">
        <f t="shared" si="24"/>
        <v>5408</v>
      </c>
      <c r="CU29" s="17">
        <v>1767</v>
      </c>
      <c r="CV29" s="17">
        <f t="shared" si="25"/>
        <v>1614</v>
      </c>
      <c r="CW29" s="17">
        <v>1542</v>
      </c>
      <c r="CX29" s="17">
        <f t="shared" si="26"/>
        <v>72</v>
      </c>
      <c r="CY29" s="17">
        <v>1180</v>
      </c>
      <c r="CZ29" s="17">
        <f t="shared" si="40"/>
        <v>847</v>
      </c>
      <c r="DA29" s="109"/>
      <c r="DB29" s="19">
        <v>1944</v>
      </c>
      <c r="DC29" s="95">
        <f t="shared" si="41"/>
        <v>73</v>
      </c>
      <c r="DD29" s="95">
        <f t="shared" si="42"/>
        <v>123</v>
      </c>
      <c r="DE29" s="95">
        <f t="shared" si="43"/>
        <v>196</v>
      </c>
      <c r="DF29" s="17">
        <f t="shared" si="44"/>
        <v>616</v>
      </c>
      <c r="DG29" s="17">
        <f t="shared" si="27"/>
        <v>436</v>
      </c>
      <c r="DH29" s="17">
        <f t="shared" si="45"/>
        <v>251</v>
      </c>
      <c r="DI29" s="17">
        <f t="shared" si="28"/>
        <v>514</v>
      </c>
      <c r="DJ29" s="17">
        <f t="shared" si="29"/>
        <v>97</v>
      </c>
      <c r="DK29" s="17">
        <f t="shared" si="30"/>
        <v>73</v>
      </c>
      <c r="DL29" s="17">
        <f t="shared" si="31"/>
        <v>1362</v>
      </c>
      <c r="DM29" s="17">
        <f t="shared" si="46"/>
        <v>163</v>
      </c>
      <c r="DN29" s="17">
        <f t="shared" si="47"/>
        <v>940</v>
      </c>
      <c r="DO29" s="17">
        <f t="shared" si="48"/>
        <v>2312</v>
      </c>
      <c r="DP29" s="95">
        <f t="shared" si="32"/>
        <v>1248</v>
      </c>
      <c r="DQ29" s="17">
        <f t="shared" si="33"/>
        <v>862</v>
      </c>
      <c r="DR29" s="17">
        <f t="shared" si="34"/>
        <v>1598</v>
      </c>
      <c r="DS29" s="17">
        <f t="shared" si="35"/>
        <v>3252</v>
      </c>
      <c r="DT29" s="95">
        <f t="shared" si="36"/>
        <v>456</v>
      </c>
      <c r="DU29" s="95">
        <f t="shared" si="49"/>
        <v>3708</v>
      </c>
      <c r="DV29" s="95"/>
      <c r="DW29" s="12">
        <v>1944</v>
      </c>
      <c r="DX29" s="11">
        <f>'Rec y Obligaciones'!CU29+'Rec y Obligaciones'!CW29</f>
        <v>3309</v>
      </c>
      <c r="DY29" s="11">
        <v>2982.7</v>
      </c>
      <c r="DZ29" s="123">
        <v>3900</v>
      </c>
      <c r="EA29" s="95">
        <f t="shared" si="50"/>
        <v>2605</v>
      </c>
      <c r="EE29" s="17"/>
      <c r="EP29" s="17"/>
      <c r="EQ29" s="136"/>
      <c r="ER29" s="136"/>
      <c r="ET29" s="136"/>
      <c r="EU29" s="136"/>
      <c r="EV29" s="136"/>
    </row>
    <row r="30" spans="1:152" x14ac:dyDescent="0.25">
      <c r="A30" s="19">
        <v>1945</v>
      </c>
      <c r="B30" s="17">
        <v>3419</v>
      </c>
      <c r="C30" s="17">
        <v>1801</v>
      </c>
      <c r="D30" s="17">
        <f t="shared" si="0"/>
        <v>693</v>
      </c>
      <c r="E30" s="17">
        <v>693</v>
      </c>
      <c r="F30" s="17">
        <v>0</v>
      </c>
      <c r="G30" s="17">
        <f t="shared" si="1"/>
        <v>474</v>
      </c>
      <c r="H30" s="17">
        <v>33</v>
      </c>
      <c r="I30" s="17">
        <v>441</v>
      </c>
      <c r="J30" s="17">
        <f t="shared" si="2"/>
        <v>341</v>
      </c>
      <c r="K30" s="17">
        <v>110</v>
      </c>
      <c r="L30" s="17">
        <v>231</v>
      </c>
      <c r="M30" s="17">
        <v>231</v>
      </c>
      <c r="N30" s="17">
        <f t="shared" si="3"/>
        <v>0</v>
      </c>
      <c r="O30" s="17">
        <f t="shared" si="4"/>
        <v>110</v>
      </c>
      <c r="P30" s="17">
        <v>25</v>
      </c>
      <c r="Q30" s="17">
        <v>85</v>
      </c>
      <c r="R30" s="112"/>
      <c r="S30" s="19">
        <v>1945</v>
      </c>
      <c r="T30" s="17">
        <f t="shared" si="5"/>
        <v>3419</v>
      </c>
      <c r="U30" s="17">
        <f t="shared" si="6"/>
        <v>1783</v>
      </c>
      <c r="V30" s="17">
        <v>1731</v>
      </c>
      <c r="W30" s="17">
        <v>52</v>
      </c>
      <c r="X30" s="17">
        <f t="shared" si="37"/>
        <v>1324</v>
      </c>
      <c r="Y30" s="17">
        <v>1306</v>
      </c>
      <c r="Z30" s="17">
        <v>64</v>
      </c>
      <c r="AA30" s="17">
        <f t="shared" si="7"/>
        <v>1242</v>
      </c>
      <c r="AB30" s="17">
        <v>18</v>
      </c>
      <c r="AC30" s="17">
        <v>6</v>
      </c>
      <c r="AD30" s="17">
        <f t="shared" si="8"/>
        <v>12</v>
      </c>
      <c r="AE30" s="17">
        <v>55</v>
      </c>
      <c r="AF30" s="17">
        <v>257</v>
      </c>
      <c r="AH30" s="19">
        <v>1945</v>
      </c>
      <c r="AI30" s="17">
        <v>1333</v>
      </c>
      <c r="AJ30" s="17">
        <f t="shared" si="9"/>
        <v>75</v>
      </c>
      <c r="AK30" s="17">
        <v>6</v>
      </c>
      <c r="AL30" s="17">
        <v>18</v>
      </c>
      <c r="AM30" s="17">
        <v>51</v>
      </c>
      <c r="AN30" s="17">
        <v>293</v>
      </c>
      <c r="AO30" s="17">
        <v>251</v>
      </c>
      <c r="AP30" s="17">
        <v>516</v>
      </c>
      <c r="AQ30" s="17">
        <f t="shared" si="10"/>
        <v>120</v>
      </c>
      <c r="AR30" s="17">
        <v>58</v>
      </c>
      <c r="AS30" s="17">
        <v>62</v>
      </c>
      <c r="AT30" s="17">
        <f t="shared" si="11"/>
        <v>78</v>
      </c>
      <c r="AU30" s="17"/>
      <c r="AV30" s="19">
        <v>1945</v>
      </c>
      <c r="AW30" s="17">
        <f t="shared" si="12"/>
        <v>1333</v>
      </c>
      <c r="AX30" s="17">
        <f t="shared" si="13"/>
        <v>16</v>
      </c>
      <c r="AY30" s="17">
        <v>15</v>
      </c>
      <c r="AZ30" s="17">
        <v>15</v>
      </c>
      <c r="BA30" s="17">
        <v>0</v>
      </c>
      <c r="BB30" s="17">
        <v>1</v>
      </c>
      <c r="BC30" s="17">
        <v>1</v>
      </c>
      <c r="BD30" s="17">
        <v>0</v>
      </c>
      <c r="BE30" s="17">
        <v>963</v>
      </c>
      <c r="BF30" s="17">
        <v>0</v>
      </c>
      <c r="BG30" s="17">
        <f t="shared" si="14"/>
        <v>963</v>
      </c>
      <c r="BH30" s="17">
        <v>354</v>
      </c>
      <c r="BJ30" s="19">
        <v>1945</v>
      </c>
      <c r="BK30" s="17">
        <v>3757</v>
      </c>
      <c r="BL30" s="17">
        <v>1568</v>
      </c>
      <c r="BM30" s="17">
        <v>105</v>
      </c>
      <c r="BN30" s="17">
        <v>153</v>
      </c>
      <c r="BO30" s="17">
        <v>1192</v>
      </c>
      <c r="BP30" s="17">
        <f t="shared" si="15"/>
        <v>118</v>
      </c>
      <c r="BQ30" s="17">
        <v>153</v>
      </c>
      <c r="BR30" s="17">
        <v>176</v>
      </c>
      <c r="BS30" s="17">
        <v>1521</v>
      </c>
      <c r="BT30" s="17">
        <f t="shared" si="16"/>
        <v>190</v>
      </c>
      <c r="BU30" s="17">
        <v>140</v>
      </c>
      <c r="BV30" s="17">
        <v>50</v>
      </c>
      <c r="BW30" s="17">
        <f t="shared" si="17"/>
        <v>1341</v>
      </c>
      <c r="BX30" s="109"/>
      <c r="BY30" s="19">
        <v>1945</v>
      </c>
      <c r="BZ30" s="17">
        <f t="shared" si="18"/>
        <v>3757</v>
      </c>
      <c r="CA30" s="17">
        <f t="shared" si="19"/>
        <v>1951</v>
      </c>
      <c r="CB30" s="17">
        <v>1850</v>
      </c>
      <c r="CC30" s="17">
        <v>1802</v>
      </c>
      <c r="CD30" s="17">
        <f t="shared" si="20"/>
        <v>48</v>
      </c>
      <c r="CE30" s="17">
        <v>101</v>
      </c>
      <c r="CF30" s="17">
        <v>100</v>
      </c>
      <c r="CG30" s="17">
        <f t="shared" si="21"/>
        <v>1</v>
      </c>
      <c r="CH30" s="17">
        <v>1287</v>
      </c>
      <c r="CI30" s="17">
        <v>432</v>
      </c>
      <c r="CJ30" s="17">
        <f t="shared" si="22"/>
        <v>855</v>
      </c>
      <c r="CK30" s="17">
        <v>519</v>
      </c>
      <c r="CL30" s="109"/>
      <c r="CM30" s="19">
        <v>1945</v>
      </c>
      <c r="CN30" s="17">
        <v>6302</v>
      </c>
      <c r="CO30" s="17">
        <f t="shared" si="38"/>
        <v>1912</v>
      </c>
      <c r="CP30" s="17">
        <f t="shared" si="39"/>
        <v>4077</v>
      </c>
      <c r="CQ30" s="17">
        <f t="shared" si="51"/>
        <v>313</v>
      </c>
      <c r="CS30" s="19">
        <v>1945</v>
      </c>
      <c r="CT30" s="17">
        <f t="shared" si="24"/>
        <v>6302</v>
      </c>
      <c r="CU30" s="17">
        <v>1658</v>
      </c>
      <c r="CV30" s="17">
        <f t="shared" si="25"/>
        <v>1988</v>
      </c>
      <c r="CW30" s="17">
        <v>1881</v>
      </c>
      <c r="CX30" s="17">
        <f t="shared" si="26"/>
        <v>107</v>
      </c>
      <c r="CY30" s="17">
        <v>1585</v>
      </c>
      <c r="CZ30" s="17">
        <f t="shared" si="40"/>
        <v>1071</v>
      </c>
      <c r="DA30" s="109"/>
      <c r="DB30" s="19">
        <v>1945</v>
      </c>
      <c r="DC30" s="95">
        <f t="shared" si="41"/>
        <v>341</v>
      </c>
      <c r="DD30" s="95">
        <f t="shared" si="42"/>
        <v>0</v>
      </c>
      <c r="DE30" s="95">
        <f t="shared" si="43"/>
        <v>341</v>
      </c>
      <c r="DF30" s="17">
        <f t="shared" si="44"/>
        <v>693</v>
      </c>
      <c r="DG30" s="17">
        <f t="shared" si="27"/>
        <v>474</v>
      </c>
      <c r="DH30" s="17">
        <f t="shared" si="45"/>
        <v>293</v>
      </c>
      <c r="DI30" s="17">
        <f t="shared" si="28"/>
        <v>767</v>
      </c>
      <c r="DJ30" s="17">
        <f t="shared" si="29"/>
        <v>120</v>
      </c>
      <c r="DK30" s="17">
        <f t="shared" si="30"/>
        <v>153</v>
      </c>
      <c r="DL30" s="17">
        <f t="shared" si="31"/>
        <v>1697</v>
      </c>
      <c r="DM30" s="17">
        <f t="shared" si="46"/>
        <v>190</v>
      </c>
      <c r="DN30" s="17">
        <f t="shared" si="47"/>
        <v>1139</v>
      </c>
      <c r="DO30" s="17">
        <f t="shared" si="48"/>
        <v>2938</v>
      </c>
      <c r="DP30" s="95">
        <f t="shared" si="32"/>
        <v>1508</v>
      </c>
      <c r="DQ30" s="17">
        <f t="shared" si="33"/>
        <v>1180</v>
      </c>
      <c r="DR30" s="17">
        <f t="shared" si="34"/>
        <v>2040</v>
      </c>
      <c r="DS30" s="17">
        <f t="shared" si="35"/>
        <v>4077</v>
      </c>
      <c r="DT30" s="95">
        <f t="shared" si="36"/>
        <v>651</v>
      </c>
      <c r="DU30" s="95">
        <f t="shared" si="49"/>
        <v>4728</v>
      </c>
      <c r="DV30" s="95"/>
      <c r="DW30" s="12">
        <v>1945</v>
      </c>
      <c r="DX30" s="11">
        <f>'Rec y Obligaciones'!CU30+'Rec y Obligaciones'!CW30</f>
        <v>3539</v>
      </c>
      <c r="DY30" s="11">
        <v>3534.7</v>
      </c>
      <c r="DZ30" s="123">
        <v>4400</v>
      </c>
      <c r="EA30" s="95">
        <f t="shared" si="50"/>
        <v>3309</v>
      </c>
      <c r="EE30" s="17"/>
      <c r="EP30" s="17"/>
      <c r="EQ30" s="136"/>
      <c r="ER30" s="136"/>
      <c r="ET30" s="136"/>
      <c r="EU30" s="136"/>
      <c r="EV30" s="136"/>
    </row>
    <row r="31" spans="1:152" x14ac:dyDescent="0.25">
      <c r="A31" s="19">
        <v>1946</v>
      </c>
      <c r="B31" s="17">
        <v>3384</v>
      </c>
      <c r="C31" s="17">
        <v>1313</v>
      </c>
      <c r="D31" s="17">
        <f t="shared" si="0"/>
        <v>976</v>
      </c>
      <c r="E31" s="17">
        <v>977</v>
      </c>
      <c r="F31" s="17">
        <v>-1</v>
      </c>
      <c r="G31" s="17">
        <f t="shared" si="1"/>
        <v>607</v>
      </c>
      <c r="H31" s="17">
        <v>99</v>
      </c>
      <c r="I31" s="17">
        <v>508</v>
      </c>
      <c r="J31" s="17">
        <f t="shared" si="2"/>
        <v>360</v>
      </c>
      <c r="K31" s="17">
        <v>214</v>
      </c>
      <c r="L31" s="17">
        <v>146</v>
      </c>
      <c r="M31" s="17">
        <v>146</v>
      </c>
      <c r="N31" s="17">
        <f t="shared" si="3"/>
        <v>0</v>
      </c>
      <c r="O31" s="17">
        <f t="shared" si="4"/>
        <v>128</v>
      </c>
      <c r="P31" s="17">
        <v>32</v>
      </c>
      <c r="Q31" s="17">
        <v>96</v>
      </c>
      <c r="R31" s="112"/>
      <c r="S31" s="19">
        <v>1946</v>
      </c>
      <c r="T31" s="17">
        <f t="shared" si="5"/>
        <v>3384</v>
      </c>
      <c r="U31" s="17">
        <f t="shared" si="6"/>
        <v>1866</v>
      </c>
      <c r="V31" s="17">
        <v>1804</v>
      </c>
      <c r="W31" s="17">
        <v>62</v>
      </c>
      <c r="X31" s="17">
        <f t="shared" si="37"/>
        <v>1071</v>
      </c>
      <c r="Y31" s="17">
        <v>1001</v>
      </c>
      <c r="Z31" s="17">
        <v>65</v>
      </c>
      <c r="AA31" s="17">
        <f t="shared" si="7"/>
        <v>936</v>
      </c>
      <c r="AB31" s="17">
        <v>70</v>
      </c>
      <c r="AC31" s="17">
        <v>2</v>
      </c>
      <c r="AD31" s="17">
        <f t="shared" si="8"/>
        <v>68</v>
      </c>
      <c r="AE31" s="17">
        <v>61</v>
      </c>
      <c r="AF31" s="17">
        <v>386</v>
      </c>
      <c r="AH31" s="19">
        <v>1946</v>
      </c>
      <c r="AI31" s="17">
        <v>1574</v>
      </c>
      <c r="AJ31" s="17">
        <f t="shared" si="9"/>
        <v>50</v>
      </c>
      <c r="AK31" s="17">
        <v>1</v>
      </c>
      <c r="AL31" s="17">
        <v>22</v>
      </c>
      <c r="AM31" s="17">
        <v>27</v>
      </c>
      <c r="AN31" s="17">
        <v>214</v>
      </c>
      <c r="AO31" s="17">
        <v>257</v>
      </c>
      <c r="AP31" s="17">
        <v>774</v>
      </c>
      <c r="AQ31" s="17">
        <f t="shared" si="10"/>
        <v>176</v>
      </c>
      <c r="AR31" s="17">
        <v>90</v>
      </c>
      <c r="AS31" s="17">
        <v>86</v>
      </c>
      <c r="AT31" s="17">
        <f t="shared" si="11"/>
        <v>103</v>
      </c>
      <c r="AU31" s="17"/>
      <c r="AV31" s="19">
        <v>1946</v>
      </c>
      <c r="AW31" s="17">
        <f t="shared" si="12"/>
        <v>1574</v>
      </c>
      <c r="AX31" s="17">
        <f t="shared" si="13"/>
        <v>17</v>
      </c>
      <c r="AY31" s="17">
        <v>16</v>
      </c>
      <c r="AZ31" s="17">
        <v>16</v>
      </c>
      <c r="BA31" s="17">
        <v>0</v>
      </c>
      <c r="BB31" s="17">
        <v>1</v>
      </c>
      <c r="BC31" s="17">
        <v>1</v>
      </c>
      <c r="BD31" s="17">
        <v>0</v>
      </c>
      <c r="BE31" s="17">
        <v>1134</v>
      </c>
      <c r="BF31" s="17">
        <v>1</v>
      </c>
      <c r="BG31" s="17">
        <f t="shared" si="14"/>
        <v>1133</v>
      </c>
      <c r="BH31" s="17">
        <v>423</v>
      </c>
      <c r="BJ31" s="19">
        <v>1946</v>
      </c>
      <c r="BK31" s="17">
        <v>3932</v>
      </c>
      <c r="BL31" s="17">
        <v>389</v>
      </c>
      <c r="BM31" s="17">
        <v>116</v>
      </c>
      <c r="BN31" s="17">
        <v>192</v>
      </c>
      <c r="BO31" s="17">
        <v>951</v>
      </c>
      <c r="BP31" s="17">
        <f t="shared" si="15"/>
        <v>-870</v>
      </c>
      <c r="BQ31" s="17">
        <v>138</v>
      </c>
      <c r="BR31" s="17">
        <v>234</v>
      </c>
      <c r="BS31" s="17">
        <v>1708</v>
      </c>
      <c r="BT31" s="17">
        <f t="shared" si="16"/>
        <v>280</v>
      </c>
      <c r="BU31" s="17">
        <v>194</v>
      </c>
      <c r="BV31" s="17">
        <v>86</v>
      </c>
      <c r="BW31" s="17">
        <f t="shared" si="17"/>
        <v>2134</v>
      </c>
      <c r="BX31" s="109"/>
      <c r="BY31" s="19">
        <v>1946</v>
      </c>
      <c r="BZ31" s="17">
        <f t="shared" si="18"/>
        <v>3932</v>
      </c>
      <c r="CA31" s="17">
        <f t="shared" si="19"/>
        <v>1857</v>
      </c>
      <c r="CB31" s="17">
        <v>1705</v>
      </c>
      <c r="CC31" s="17">
        <v>1651</v>
      </c>
      <c r="CD31" s="17">
        <f t="shared" si="20"/>
        <v>54</v>
      </c>
      <c r="CE31" s="17">
        <v>152</v>
      </c>
      <c r="CF31" s="17">
        <v>150</v>
      </c>
      <c r="CG31" s="17">
        <f t="shared" si="21"/>
        <v>2</v>
      </c>
      <c r="CH31" s="17">
        <v>1462</v>
      </c>
      <c r="CI31" s="17">
        <v>391</v>
      </c>
      <c r="CJ31" s="17">
        <f t="shared" si="22"/>
        <v>1071</v>
      </c>
      <c r="CK31" s="17">
        <v>613</v>
      </c>
      <c r="CL31" s="109"/>
      <c r="CM31" s="19">
        <v>1946</v>
      </c>
      <c r="CN31" s="17">
        <v>6721</v>
      </c>
      <c r="CO31" s="17">
        <f t="shared" si="38"/>
        <v>1430</v>
      </c>
      <c r="CP31" s="17">
        <f t="shared" si="39"/>
        <v>4908</v>
      </c>
      <c r="CQ31" s="17">
        <f t="shared" si="51"/>
        <v>383</v>
      </c>
      <c r="CS31" s="19">
        <v>1946</v>
      </c>
      <c r="CT31" s="17">
        <f t="shared" si="24"/>
        <v>6721</v>
      </c>
      <c r="CU31" s="17">
        <v>1729</v>
      </c>
      <c r="CV31" s="17">
        <f t="shared" si="25"/>
        <v>1885</v>
      </c>
      <c r="CW31" s="17">
        <v>1732</v>
      </c>
      <c r="CX31" s="17">
        <f t="shared" si="26"/>
        <v>153</v>
      </c>
      <c r="CY31" s="17">
        <v>1723</v>
      </c>
      <c r="CZ31" s="17">
        <f t="shared" si="40"/>
        <v>1384</v>
      </c>
      <c r="DA31" s="109"/>
      <c r="DB31" s="19">
        <v>1946</v>
      </c>
      <c r="DC31" s="95">
        <f t="shared" si="41"/>
        <v>360</v>
      </c>
      <c r="DD31" s="95">
        <f t="shared" si="42"/>
        <v>0</v>
      </c>
      <c r="DE31" s="95">
        <f t="shared" si="43"/>
        <v>360</v>
      </c>
      <c r="DF31" s="17">
        <f t="shared" si="44"/>
        <v>976</v>
      </c>
      <c r="DG31" s="17">
        <f t="shared" si="27"/>
        <v>607</v>
      </c>
      <c r="DH31" s="17">
        <f t="shared" si="45"/>
        <v>214</v>
      </c>
      <c r="DI31" s="17">
        <f t="shared" si="28"/>
        <v>1031</v>
      </c>
      <c r="DJ31" s="17">
        <f t="shared" si="29"/>
        <v>176</v>
      </c>
      <c r="DK31" s="17">
        <f t="shared" si="30"/>
        <v>138</v>
      </c>
      <c r="DL31" s="17">
        <f t="shared" si="31"/>
        <v>1942</v>
      </c>
      <c r="DM31" s="17">
        <f t="shared" si="46"/>
        <v>280</v>
      </c>
      <c r="DN31" s="17">
        <f t="shared" si="47"/>
        <v>1328</v>
      </c>
      <c r="DO31" s="17">
        <f t="shared" si="48"/>
        <v>3580</v>
      </c>
      <c r="DP31" s="95">
        <f t="shared" si="32"/>
        <v>1943</v>
      </c>
      <c r="DQ31" s="17">
        <f t="shared" si="33"/>
        <v>1421</v>
      </c>
      <c r="DR31" s="17">
        <f t="shared" si="34"/>
        <v>2360</v>
      </c>
      <c r="DS31" s="17">
        <f t="shared" si="35"/>
        <v>4908</v>
      </c>
      <c r="DT31" s="95">
        <f t="shared" si="36"/>
        <v>816</v>
      </c>
      <c r="DU31" s="95">
        <f t="shared" si="49"/>
        <v>5724</v>
      </c>
      <c r="DV31" s="95"/>
      <c r="DW31" s="12">
        <v>1946</v>
      </c>
      <c r="DX31" s="11">
        <f>'Rec y Obligaciones'!CU31+'Rec y Obligaciones'!CW31</f>
        <v>3461</v>
      </c>
      <c r="DY31" s="11">
        <v>3480.1</v>
      </c>
      <c r="DZ31" s="123">
        <v>4400</v>
      </c>
      <c r="EA31" s="95">
        <f t="shared" si="50"/>
        <v>3256</v>
      </c>
      <c r="EE31" s="17"/>
      <c r="EP31" s="17"/>
      <c r="EQ31" s="136"/>
      <c r="ER31" s="136"/>
      <c r="ET31" s="136"/>
      <c r="EU31" s="136"/>
      <c r="EV31" s="136"/>
    </row>
    <row r="32" spans="1:152" x14ac:dyDescent="0.25">
      <c r="A32" s="19">
        <v>1947</v>
      </c>
      <c r="B32" s="17">
        <v>3281</v>
      </c>
      <c r="C32" s="17">
        <v>777</v>
      </c>
      <c r="D32" s="17">
        <f t="shared" si="0"/>
        <v>958</v>
      </c>
      <c r="E32" s="17">
        <v>965</v>
      </c>
      <c r="F32" s="17">
        <v>-7</v>
      </c>
      <c r="G32" s="17">
        <f t="shared" si="1"/>
        <v>836</v>
      </c>
      <c r="H32" s="17">
        <v>153</v>
      </c>
      <c r="I32" s="17">
        <v>683</v>
      </c>
      <c r="J32" s="17">
        <f t="shared" si="2"/>
        <v>483</v>
      </c>
      <c r="K32" s="17">
        <v>346</v>
      </c>
      <c r="L32" s="17">
        <v>137</v>
      </c>
      <c r="M32" s="17">
        <v>136</v>
      </c>
      <c r="N32" s="17">
        <f t="shared" si="3"/>
        <v>1</v>
      </c>
      <c r="O32" s="17">
        <f t="shared" si="4"/>
        <v>227</v>
      </c>
      <c r="P32" s="17">
        <v>40</v>
      </c>
      <c r="Q32" s="17">
        <v>187</v>
      </c>
      <c r="R32" s="112"/>
      <c r="S32" s="19">
        <v>1947</v>
      </c>
      <c r="T32" s="17">
        <f t="shared" si="5"/>
        <v>3281</v>
      </c>
      <c r="U32" s="17">
        <f t="shared" si="6"/>
        <v>1891</v>
      </c>
      <c r="V32" s="17">
        <v>1762</v>
      </c>
      <c r="W32" s="17">
        <v>129</v>
      </c>
      <c r="X32" s="17">
        <f t="shared" si="37"/>
        <v>894</v>
      </c>
      <c r="Y32" s="17">
        <v>830</v>
      </c>
      <c r="Z32" s="17">
        <v>51</v>
      </c>
      <c r="AA32" s="17">
        <f t="shared" si="7"/>
        <v>779</v>
      </c>
      <c r="AB32" s="17">
        <v>64</v>
      </c>
      <c r="AC32" s="17">
        <v>6</v>
      </c>
      <c r="AD32" s="17">
        <f t="shared" si="8"/>
        <v>58</v>
      </c>
      <c r="AE32" s="17">
        <v>171</v>
      </c>
      <c r="AF32" s="17">
        <v>325</v>
      </c>
      <c r="AH32" s="19">
        <v>1947</v>
      </c>
      <c r="AI32" s="17">
        <v>1909</v>
      </c>
      <c r="AJ32" s="17">
        <f t="shared" si="9"/>
        <v>69</v>
      </c>
      <c r="AK32" s="17">
        <v>3</v>
      </c>
      <c r="AL32" s="17">
        <v>22</v>
      </c>
      <c r="AM32" s="17">
        <v>44</v>
      </c>
      <c r="AN32" s="17">
        <v>194</v>
      </c>
      <c r="AO32" s="17">
        <v>313</v>
      </c>
      <c r="AP32" s="17">
        <v>953</v>
      </c>
      <c r="AQ32" s="17">
        <f t="shared" si="10"/>
        <v>258</v>
      </c>
      <c r="AR32" s="17">
        <v>116</v>
      </c>
      <c r="AS32" s="17">
        <v>142</v>
      </c>
      <c r="AT32" s="17">
        <f t="shared" si="11"/>
        <v>122</v>
      </c>
      <c r="AU32" s="17"/>
      <c r="AV32" s="19">
        <v>1947</v>
      </c>
      <c r="AW32" s="17">
        <f t="shared" si="12"/>
        <v>1909</v>
      </c>
      <c r="AX32" s="17">
        <f t="shared" si="13"/>
        <v>16</v>
      </c>
      <c r="AY32" s="17">
        <v>15</v>
      </c>
      <c r="AZ32" s="17">
        <v>15</v>
      </c>
      <c r="BA32" s="17">
        <v>0</v>
      </c>
      <c r="BB32" s="17">
        <v>1</v>
      </c>
      <c r="BC32" s="17">
        <v>1</v>
      </c>
      <c r="BD32" s="17">
        <v>0</v>
      </c>
      <c r="BE32" s="17">
        <v>1405</v>
      </c>
      <c r="BF32" s="17">
        <v>0</v>
      </c>
      <c r="BG32" s="17">
        <f t="shared" si="14"/>
        <v>1405</v>
      </c>
      <c r="BH32" s="17">
        <v>488</v>
      </c>
      <c r="BJ32" s="19">
        <v>1947</v>
      </c>
      <c r="BK32" s="17">
        <v>4160</v>
      </c>
      <c r="BL32" s="17">
        <v>1185</v>
      </c>
      <c r="BM32" s="17">
        <v>92</v>
      </c>
      <c r="BN32" s="17">
        <v>185</v>
      </c>
      <c r="BO32" s="17">
        <v>778</v>
      </c>
      <c r="BP32" s="17">
        <f t="shared" si="15"/>
        <v>130</v>
      </c>
      <c r="BQ32" s="17">
        <v>164</v>
      </c>
      <c r="BR32" s="17">
        <v>310</v>
      </c>
      <c r="BS32" s="17">
        <v>2018</v>
      </c>
      <c r="BT32" s="17">
        <f t="shared" si="16"/>
        <v>276</v>
      </c>
      <c r="BU32" s="17">
        <v>199</v>
      </c>
      <c r="BV32" s="17">
        <v>77</v>
      </c>
      <c r="BW32" s="17">
        <f t="shared" si="17"/>
        <v>985</v>
      </c>
      <c r="BX32" s="109"/>
      <c r="BY32" s="19">
        <v>1947</v>
      </c>
      <c r="BZ32" s="17">
        <f t="shared" si="18"/>
        <v>4160</v>
      </c>
      <c r="CA32" s="17">
        <f t="shared" si="19"/>
        <v>1797</v>
      </c>
      <c r="CB32" s="17">
        <v>1672</v>
      </c>
      <c r="CC32" s="17">
        <v>1618</v>
      </c>
      <c r="CD32" s="17">
        <f t="shared" si="20"/>
        <v>54</v>
      </c>
      <c r="CE32" s="17">
        <v>125</v>
      </c>
      <c r="CF32" s="17">
        <v>124</v>
      </c>
      <c r="CG32" s="17">
        <f t="shared" si="21"/>
        <v>1</v>
      </c>
      <c r="CH32" s="17">
        <v>1638</v>
      </c>
      <c r="CI32" s="17">
        <v>419</v>
      </c>
      <c r="CJ32" s="17">
        <f t="shared" si="22"/>
        <v>1219</v>
      </c>
      <c r="CK32" s="17">
        <v>725</v>
      </c>
      <c r="CL32" s="109"/>
      <c r="CM32" s="19">
        <v>1947</v>
      </c>
      <c r="CN32" s="17">
        <v>7134</v>
      </c>
      <c r="CO32" s="17">
        <f t="shared" si="38"/>
        <v>872</v>
      </c>
      <c r="CP32" s="17">
        <f t="shared" si="39"/>
        <v>5746</v>
      </c>
      <c r="CQ32" s="17">
        <f t="shared" si="51"/>
        <v>516</v>
      </c>
      <c r="CS32" s="19">
        <v>1947</v>
      </c>
      <c r="CT32" s="17">
        <f t="shared" si="24"/>
        <v>7134</v>
      </c>
      <c r="CU32" s="17">
        <v>1754</v>
      </c>
      <c r="CV32" s="17">
        <f t="shared" si="25"/>
        <v>1815</v>
      </c>
      <c r="CW32" s="17">
        <v>1684</v>
      </c>
      <c r="CX32" s="17">
        <f t="shared" si="26"/>
        <v>131</v>
      </c>
      <c r="CY32" s="17">
        <v>2105</v>
      </c>
      <c r="CZ32" s="17">
        <f t="shared" si="40"/>
        <v>1460</v>
      </c>
      <c r="DA32" s="109"/>
      <c r="DB32" s="19">
        <v>1947</v>
      </c>
      <c r="DC32" s="95">
        <f t="shared" si="41"/>
        <v>482</v>
      </c>
      <c r="DD32" s="95">
        <f t="shared" si="42"/>
        <v>1</v>
      </c>
      <c r="DE32" s="95">
        <f t="shared" si="43"/>
        <v>483</v>
      </c>
      <c r="DF32" s="17">
        <f t="shared" si="44"/>
        <v>958</v>
      </c>
      <c r="DG32" s="17">
        <f t="shared" si="27"/>
        <v>836</v>
      </c>
      <c r="DH32" s="17">
        <f t="shared" si="45"/>
        <v>194</v>
      </c>
      <c r="DI32" s="17">
        <f t="shared" si="28"/>
        <v>1266</v>
      </c>
      <c r="DJ32" s="17">
        <f t="shared" si="29"/>
        <v>258</v>
      </c>
      <c r="DK32" s="17">
        <f t="shared" si="30"/>
        <v>164</v>
      </c>
      <c r="DL32" s="17">
        <f t="shared" si="31"/>
        <v>2328</v>
      </c>
      <c r="DM32" s="17">
        <f t="shared" si="46"/>
        <v>276</v>
      </c>
      <c r="DN32" s="17">
        <f t="shared" si="47"/>
        <v>1316</v>
      </c>
      <c r="DO32" s="17">
        <f t="shared" si="48"/>
        <v>4430</v>
      </c>
      <c r="DP32" s="95">
        <f t="shared" si="32"/>
        <v>2277</v>
      </c>
      <c r="DQ32" s="17">
        <f t="shared" si="33"/>
        <v>1718</v>
      </c>
      <c r="DR32" s="17">
        <f t="shared" si="34"/>
        <v>2768</v>
      </c>
      <c r="DS32" s="17">
        <f t="shared" si="35"/>
        <v>5746</v>
      </c>
      <c r="DT32" s="95">
        <f t="shared" si="36"/>
        <v>1017</v>
      </c>
      <c r="DU32" s="95">
        <f t="shared" si="49"/>
        <v>6763</v>
      </c>
      <c r="DV32" s="95"/>
      <c r="DW32" s="12">
        <v>1947</v>
      </c>
      <c r="DX32" s="11">
        <f>'Rec y Obligaciones'!CU32+'Rec y Obligaciones'!CW32</f>
        <v>3438</v>
      </c>
      <c r="DY32" s="11">
        <v>3367.8</v>
      </c>
      <c r="DZ32" s="123">
        <v>4400</v>
      </c>
      <c r="EA32" s="95">
        <f t="shared" si="50"/>
        <v>3054</v>
      </c>
      <c r="EE32" s="17"/>
      <c r="EP32" s="17"/>
      <c r="EQ32" s="136"/>
      <c r="ER32" s="136"/>
      <c r="ET32" s="136"/>
      <c r="EU32" s="136"/>
      <c r="EV32" s="136"/>
    </row>
    <row r="33" spans="1:152" x14ac:dyDescent="0.25">
      <c r="A33" s="19">
        <v>1948</v>
      </c>
      <c r="B33" s="17">
        <v>3828</v>
      </c>
      <c r="C33" s="17">
        <v>824</v>
      </c>
      <c r="D33" s="17">
        <f t="shared" si="0"/>
        <v>1424</v>
      </c>
      <c r="E33" s="17">
        <v>1424</v>
      </c>
      <c r="F33" s="17">
        <v>0</v>
      </c>
      <c r="G33" s="17">
        <f t="shared" si="1"/>
        <v>832</v>
      </c>
      <c r="H33" s="17">
        <v>188</v>
      </c>
      <c r="I33" s="17">
        <v>644</v>
      </c>
      <c r="J33" s="17">
        <f t="shared" si="2"/>
        <v>363</v>
      </c>
      <c r="K33" s="17">
        <v>240</v>
      </c>
      <c r="L33" s="17">
        <v>123</v>
      </c>
      <c r="M33" s="17">
        <v>122</v>
      </c>
      <c r="N33" s="17">
        <f t="shared" si="3"/>
        <v>1</v>
      </c>
      <c r="O33" s="17">
        <f t="shared" si="4"/>
        <v>385</v>
      </c>
      <c r="P33" s="17">
        <v>35</v>
      </c>
      <c r="Q33" s="17">
        <v>350</v>
      </c>
      <c r="R33" s="112"/>
      <c r="S33" s="19">
        <v>1948</v>
      </c>
      <c r="T33" s="17">
        <f t="shared" si="5"/>
        <v>3828</v>
      </c>
      <c r="U33" s="17">
        <f t="shared" si="6"/>
        <v>2251</v>
      </c>
      <c r="V33" s="17">
        <v>2000</v>
      </c>
      <c r="W33" s="17">
        <v>251</v>
      </c>
      <c r="X33" s="17">
        <f t="shared" si="37"/>
        <v>737</v>
      </c>
      <c r="Y33" s="17">
        <v>654</v>
      </c>
      <c r="Z33" s="17">
        <v>44</v>
      </c>
      <c r="AA33" s="17">
        <f t="shared" si="7"/>
        <v>610</v>
      </c>
      <c r="AB33" s="17">
        <v>83</v>
      </c>
      <c r="AC33" s="17">
        <v>11</v>
      </c>
      <c r="AD33" s="17">
        <f t="shared" si="8"/>
        <v>72</v>
      </c>
      <c r="AE33" s="17">
        <v>215</v>
      </c>
      <c r="AF33" s="17">
        <v>625</v>
      </c>
      <c r="AH33" s="19">
        <v>1948</v>
      </c>
      <c r="AI33" s="17">
        <v>2489</v>
      </c>
      <c r="AJ33" s="17">
        <f t="shared" si="9"/>
        <v>116</v>
      </c>
      <c r="AK33" s="17">
        <v>11</v>
      </c>
      <c r="AL33" s="17">
        <v>61</v>
      </c>
      <c r="AM33" s="17">
        <v>44</v>
      </c>
      <c r="AN33" s="17">
        <v>198</v>
      </c>
      <c r="AO33" s="17">
        <v>318</v>
      </c>
      <c r="AP33" s="17">
        <v>1424</v>
      </c>
      <c r="AQ33" s="17">
        <f t="shared" si="10"/>
        <v>287</v>
      </c>
      <c r="AR33" s="17">
        <v>114</v>
      </c>
      <c r="AS33" s="17">
        <v>173</v>
      </c>
      <c r="AT33" s="17">
        <f t="shared" si="11"/>
        <v>146</v>
      </c>
      <c r="AU33" s="17"/>
      <c r="AV33" s="19">
        <v>1948</v>
      </c>
      <c r="AW33" s="17">
        <f t="shared" si="12"/>
        <v>2489</v>
      </c>
      <c r="AX33" s="17">
        <f t="shared" si="13"/>
        <v>16</v>
      </c>
      <c r="AY33" s="17">
        <v>13</v>
      </c>
      <c r="AZ33" s="17">
        <v>13</v>
      </c>
      <c r="BA33" s="17">
        <v>0</v>
      </c>
      <c r="BB33" s="17">
        <v>3</v>
      </c>
      <c r="BC33" s="17">
        <v>3</v>
      </c>
      <c r="BD33" s="17">
        <v>0</v>
      </c>
      <c r="BE33" s="17">
        <v>1851</v>
      </c>
      <c r="BF33" s="17">
        <v>1</v>
      </c>
      <c r="BG33" s="17">
        <f t="shared" si="14"/>
        <v>1850</v>
      </c>
      <c r="BH33" s="17">
        <v>622</v>
      </c>
      <c r="BJ33" s="19">
        <v>1948</v>
      </c>
      <c r="BK33" s="17">
        <v>4673</v>
      </c>
      <c r="BL33" s="17">
        <v>1172</v>
      </c>
      <c r="BM33" s="17">
        <v>130</v>
      </c>
      <c r="BN33" s="17">
        <v>208</v>
      </c>
      <c r="BO33" s="17">
        <v>712</v>
      </c>
      <c r="BP33" s="17">
        <f t="shared" si="15"/>
        <v>122</v>
      </c>
      <c r="BQ33" s="17">
        <v>155</v>
      </c>
      <c r="BR33" s="17">
        <v>349</v>
      </c>
      <c r="BS33" s="17">
        <v>2340</v>
      </c>
      <c r="BT33" s="17">
        <f t="shared" si="16"/>
        <v>419</v>
      </c>
      <c r="BU33" s="17">
        <v>344</v>
      </c>
      <c r="BV33" s="17">
        <v>75</v>
      </c>
      <c r="BW33" s="17">
        <f t="shared" si="17"/>
        <v>950</v>
      </c>
      <c r="BX33" s="109"/>
      <c r="BY33" s="19">
        <v>1948</v>
      </c>
      <c r="BZ33" s="17">
        <f t="shared" si="18"/>
        <v>4673</v>
      </c>
      <c r="CA33" s="17">
        <f t="shared" si="19"/>
        <v>2012</v>
      </c>
      <c r="CB33" s="17">
        <v>1820</v>
      </c>
      <c r="CC33" s="17">
        <v>1739</v>
      </c>
      <c r="CD33" s="17">
        <f t="shared" si="20"/>
        <v>81</v>
      </c>
      <c r="CE33" s="17">
        <v>192</v>
      </c>
      <c r="CF33" s="17">
        <v>190</v>
      </c>
      <c r="CG33" s="17">
        <f t="shared" si="21"/>
        <v>2</v>
      </c>
      <c r="CH33" s="17">
        <v>1846</v>
      </c>
      <c r="CI33" s="17">
        <v>498</v>
      </c>
      <c r="CJ33" s="17">
        <f t="shared" si="22"/>
        <v>1348</v>
      </c>
      <c r="CK33" s="17">
        <v>815</v>
      </c>
      <c r="CL33" s="109"/>
      <c r="CM33" s="19">
        <v>1948</v>
      </c>
      <c r="CN33" s="17">
        <v>8741</v>
      </c>
      <c r="CO33" s="17">
        <f t="shared" si="38"/>
        <v>965</v>
      </c>
      <c r="CP33" s="17">
        <f t="shared" si="39"/>
        <v>7040</v>
      </c>
      <c r="CQ33" s="17">
        <f t="shared" si="51"/>
        <v>736</v>
      </c>
      <c r="CS33" s="19">
        <v>1948</v>
      </c>
      <c r="CT33" s="17">
        <f t="shared" si="24"/>
        <v>8741</v>
      </c>
      <c r="CU33" s="17">
        <v>2120</v>
      </c>
      <c r="CV33" s="17">
        <f t="shared" si="25"/>
        <v>2000</v>
      </c>
      <c r="CW33" s="17">
        <v>1796</v>
      </c>
      <c r="CX33" s="17">
        <f t="shared" si="26"/>
        <v>204</v>
      </c>
      <c r="CY33" s="17">
        <v>2630</v>
      </c>
      <c r="CZ33" s="17">
        <f t="shared" si="40"/>
        <v>1991</v>
      </c>
      <c r="DA33" s="109"/>
      <c r="DB33" s="19">
        <v>1948</v>
      </c>
      <c r="DC33" s="95">
        <f t="shared" si="41"/>
        <v>362</v>
      </c>
      <c r="DD33" s="95">
        <f t="shared" si="42"/>
        <v>1</v>
      </c>
      <c r="DE33" s="95">
        <f t="shared" si="43"/>
        <v>363</v>
      </c>
      <c r="DF33" s="17">
        <f t="shared" si="44"/>
        <v>1424</v>
      </c>
      <c r="DG33" s="17">
        <f t="shared" si="27"/>
        <v>832</v>
      </c>
      <c r="DH33" s="17">
        <f t="shared" si="45"/>
        <v>198</v>
      </c>
      <c r="DI33" s="17">
        <f t="shared" si="28"/>
        <v>1742</v>
      </c>
      <c r="DJ33" s="17">
        <f t="shared" si="29"/>
        <v>287</v>
      </c>
      <c r="DK33" s="17">
        <f t="shared" si="30"/>
        <v>155</v>
      </c>
      <c r="DL33" s="17">
        <f t="shared" si="31"/>
        <v>2689</v>
      </c>
      <c r="DM33" s="17">
        <f t="shared" si="46"/>
        <v>419</v>
      </c>
      <c r="DN33" s="17">
        <f t="shared" si="47"/>
        <v>1777</v>
      </c>
      <c r="DO33" s="17">
        <f t="shared" si="48"/>
        <v>5263</v>
      </c>
      <c r="DP33" s="95">
        <f t="shared" si="32"/>
        <v>2619</v>
      </c>
      <c r="DQ33" s="17">
        <f t="shared" si="33"/>
        <v>2227</v>
      </c>
      <c r="DR33" s="17">
        <f t="shared" si="34"/>
        <v>3263</v>
      </c>
      <c r="DS33" s="17">
        <f t="shared" si="35"/>
        <v>7040</v>
      </c>
      <c r="DT33" s="95">
        <f t="shared" si="36"/>
        <v>1069</v>
      </c>
      <c r="DU33" s="95">
        <f t="shared" si="49"/>
        <v>8109</v>
      </c>
      <c r="DV33" s="95"/>
      <c r="DW33" s="12">
        <v>1948</v>
      </c>
      <c r="DX33" s="11">
        <f>'Rec y Obligaciones'!CU33+'Rec y Obligaciones'!CW33</f>
        <v>3916</v>
      </c>
      <c r="DY33" s="11">
        <v>3563.2</v>
      </c>
      <c r="DZ33" s="123">
        <v>5100</v>
      </c>
      <c r="EA33" s="95">
        <f t="shared" si="50"/>
        <v>3443</v>
      </c>
      <c r="EE33" s="17"/>
      <c r="EP33" s="17"/>
      <c r="EQ33" s="136"/>
      <c r="ER33" s="136"/>
      <c r="ET33" s="136"/>
      <c r="EU33" s="136"/>
      <c r="EV33" s="136"/>
    </row>
    <row r="34" spans="1:152" x14ac:dyDescent="0.25">
      <c r="A34" s="19">
        <v>1949</v>
      </c>
      <c r="B34" s="17">
        <v>4391</v>
      </c>
      <c r="C34" s="17">
        <v>1402</v>
      </c>
      <c r="D34" s="17">
        <f t="shared" si="0"/>
        <v>1910</v>
      </c>
      <c r="E34" s="17">
        <v>1935</v>
      </c>
      <c r="F34" s="17">
        <v>-25</v>
      </c>
      <c r="G34" s="17">
        <f t="shared" si="1"/>
        <v>455</v>
      </c>
      <c r="H34" s="17">
        <v>292</v>
      </c>
      <c r="I34" s="17">
        <v>163</v>
      </c>
      <c r="J34" s="17">
        <f t="shared" si="2"/>
        <v>273</v>
      </c>
      <c r="K34" s="17">
        <v>227</v>
      </c>
      <c r="L34" s="17">
        <v>46</v>
      </c>
      <c r="M34" s="17">
        <v>39</v>
      </c>
      <c r="N34" s="17">
        <f t="shared" si="3"/>
        <v>7</v>
      </c>
      <c r="O34" s="17">
        <f t="shared" si="4"/>
        <v>351</v>
      </c>
      <c r="P34" s="17">
        <v>25</v>
      </c>
      <c r="Q34" s="17">
        <v>326</v>
      </c>
      <c r="R34" s="112"/>
      <c r="S34" s="19">
        <v>1949</v>
      </c>
      <c r="T34" s="17">
        <f t="shared" si="5"/>
        <v>4391</v>
      </c>
      <c r="U34" s="17">
        <f t="shared" si="6"/>
        <v>2520</v>
      </c>
      <c r="V34" s="17">
        <v>2262</v>
      </c>
      <c r="W34" s="17">
        <v>258</v>
      </c>
      <c r="X34" s="17">
        <f t="shared" si="37"/>
        <v>875</v>
      </c>
      <c r="Y34" s="17">
        <v>794</v>
      </c>
      <c r="Z34" s="17">
        <v>73</v>
      </c>
      <c r="AA34" s="17">
        <f t="shared" si="7"/>
        <v>721</v>
      </c>
      <c r="AB34" s="17">
        <v>81</v>
      </c>
      <c r="AC34" s="17">
        <v>3</v>
      </c>
      <c r="AD34" s="17">
        <f t="shared" si="8"/>
        <v>78</v>
      </c>
      <c r="AE34" s="17">
        <v>256</v>
      </c>
      <c r="AF34" s="17">
        <v>740</v>
      </c>
      <c r="AH34" s="19">
        <v>1949</v>
      </c>
      <c r="AI34" s="17">
        <v>3175</v>
      </c>
      <c r="AJ34" s="17">
        <f t="shared" si="9"/>
        <v>148</v>
      </c>
      <c r="AK34" s="17">
        <v>28</v>
      </c>
      <c r="AL34" s="17">
        <v>63</v>
      </c>
      <c r="AM34" s="17">
        <v>57</v>
      </c>
      <c r="AN34" s="17">
        <v>138</v>
      </c>
      <c r="AO34" s="17">
        <v>460</v>
      </c>
      <c r="AP34" s="17">
        <v>2097</v>
      </c>
      <c r="AQ34" s="17">
        <f t="shared" si="10"/>
        <v>167</v>
      </c>
      <c r="AR34" s="17">
        <v>137</v>
      </c>
      <c r="AS34" s="17">
        <v>30</v>
      </c>
      <c r="AT34" s="17">
        <f t="shared" si="11"/>
        <v>165</v>
      </c>
      <c r="AU34" s="17"/>
      <c r="AV34" s="19">
        <v>1949</v>
      </c>
      <c r="AW34" s="17">
        <f t="shared" si="12"/>
        <v>3175</v>
      </c>
      <c r="AX34" s="17">
        <f t="shared" si="13"/>
        <v>16</v>
      </c>
      <c r="AY34" s="17">
        <v>13</v>
      </c>
      <c r="AZ34" s="17">
        <v>13</v>
      </c>
      <c r="BA34" s="17">
        <v>0</v>
      </c>
      <c r="BB34" s="17">
        <v>3</v>
      </c>
      <c r="BC34" s="17">
        <v>3</v>
      </c>
      <c r="BD34" s="17">
        <v>0</v>
      </c>
      <c r="BE34" s="17">
        <v>2024</v>
      </c>
      <c r="BF34" s="17">
        <v>4</v>
      </c>
      <c r="BG34" s="17">
        <f t="shared" si="14"/>
        <v>2020</v>
      </c>
      <c r="BH34" s="17">
        <v>1135</v>
      </c>
      <c r="BJ34" s="19">
        <v>1949</v>
      </c>
      <c r="BK34" s="17">
        <v>5134</v>
      </c>
      <c r="BL34" s="17">
        <v>1297</v>
      </c>
      <c r="BM34" s="17">
        <v>156</v>
      </c>
      <c r="BN34" s="17">
        <v>240</v>
      </c>
      <c r="BO34" s="17">
        <v>770</v>
      </c>
      <c r="BP34" s="17">
        <f t="shared" si="15"/>
        <v>131</v>
      </c>
      <c r="BQ34" s="17">
        <v>177</v>
      </c>
      <c r="BR34" s="17">
        <v>376</v>
      </c>
      <c r="BS34" s="17">
        <v>2536</v>
      </c>
      <c r="BT34" s="17">
        <f t="shared" si="16"/>
        <v>461</v>
      </c>
      <c r="BU34" s="17">
        <v>368</v>
      </c>
      <c r="BV34" s="17">
        <v>93</v>
      </c>
      <c r="BW34" s="17">
        <f t="shared" si="17"/>
        <v>1057</v>
      </c>
      <c r="BX34" s="109"/>
      <c r="BY34" s="19">
        <v>1949</v>
      </c>
      <c r="BZ34" s="17">
        <f t="shared" si="18"/>
        <v>5134</v>
      </c>
      <c r="CA34" s="17">
        <f t="shared" si="19"/>
        <v>2256</v>
      </c>
      <c r="CB34" s="17">
        <v>1997</v>
      </c>
      <c r="CC34" s="17">
        <v>1888</v>
      </c>
      <c r="CD34" s="17">
        <f t="shared" si="20"/>
        <v>109</v>
      </c>
      <c r="CE34" s="17">
        <v>259</v>
      </c>
      <c r="CF34" s="17">
        <v>254</v>
      </c>
      <c r="CG34" s="17">
        <f t="shared" si="21"/>
        <v>5</v>
      </c>
      <c r="CH34" s="17">
        <v>2001</v>
      </c>
      <c r="CI34" s="17">
        <v>601</v>
      </c>
      <c r="CJ34" s="17">
        <f t="shared" si="22"/>
        <v>1400</v>
      </c>
      <c r="CK34" s="17">
        <v>877</v>
      </c>
      <c r="CL34" s="109"/>
      <c r="CM34" s="19">
        <v>1949</v>
      </c>
      <c r="CN34" s="17">
        <v>10514</v>
      </c>
      <c r="CO34" s="17">
        <f t="shared" si="38"/>
        <v>1586</v>
      </c>
      <c r="CP34" s="17">
        <f t="shared" si="39"/>
        <v>8149</v>
      </c>
      <c r="CQ34" s="17">
        <f t="shared" si="51"/>
        <v>779</v>
      </c>
      <c r="CS34" s="19">
        <v>1949</v>
      </c>
      <c r="CT34" s="17">
        <f t="shared" si="24"/>
        <v>10514</v>
      </c>
      <c r="CU34" s="17">
        <v>2379</v>
      </c>
      <c r="CV34" s="17">
        <f t="shared" si="25"/>
        <v>2234</v>
      </c>
      <c r="CW34" s="17">
        <v>1974</v>
      </c>
      <c r="CX34" s="17">
        <f t="shared" si="26"/>
        <v>260</v>
      </c>
      <c r="CY34" s="17">
        <v>3218</v>
      </c>
      <c r="CZ34" s="17">
        <f t="shared" si="40"/>
        <v>2683</v>
      </c>
      <c r="DA34" s="109"/>
      <c r="DB34" s="19">
        <v>1949</v>
      </c>
      <c r="DC34" s="95">
        <f t="shared" si="41"/>
        <v>266</v>
      </c>
      <c r="DD34" s="95">
        <f t="shared" si="42"/>
        <v>7</v>
      </c>
      <c r="DE34" s="95">
        <f t="shared" si="43"/>
        <v>273</v>
      </c>
      <c r="DF34" s="17">
        <f t="shared" si="44"/>
        <v>1910</v>
      </c>
      <c r="DG34" s="17">
        <f t="shared" si="27"/>
        <v>455</v>
      </c>
      <c r="DH34" s="17">
        <f t="shared" si="45"/>
        <v>138</v>
      </c>
      <c r="DI34" s="17">
        <f t="shared" si="28"/>
        <v>2557</v>
      </c>
      <c r="DJ34" s="17">
        <f t="shared" si="29"/>
        <v>167</v>
      </c>
      <c r="DK34" s="17">
        <f t="shared" si="30"/>
        <v>177</v>
      </c>
      <c r="DL34" s="17">
        <f t="shared" si="31"/>
        <v>2912</v>
      </c>
      <c r="DM34" s="17">
        <f t="shared" si="46"/>
        <v>461</v>
      </c>
      <c r="DN34" s="17">
        <f t="shared" si="47"/>
        <v>2225</v>
      </c>
      <c r="DO34" s="17">
        <f t="shared" si="48"/>
        <v>5924</v>
      </c>
      <c r="DP34" s="95">
        <f t="shared" si="32"/>
        <v>2638</v>
      </c>
      <c r="DQ34" s="17">
        <f t="shared" si="33"/>
        <v>2862</v>
      </c>
      <c r="DR34" s="17">
        <f t="shared" si="34"/>
        <v>3550</v>
      </c>
      <c r="DS34" s="17">
        <f t="shared" si="35"/>
        <v>8149</v>
      </c>
      <c r="DT34" s="95">
        <f t="shared" si="36"/>
        <v>901</v>
      </c>
      <c r="DU34" s="95">
        <f t="shared" si="49"/>
        <v>9050</v>
      </c>
      <c r="DV34" s="95"/>
      <c r="DW34" s="12">
        <v>1949</v>
      </c>
      <c r="DX34" s="11">
        <f>'Rec y Obligaciones'!CU34+'Rec y Obligaciones'!CW34</f>
        <v>4353</v>
      </c>
      <c r="DY34" s="11">
        <v>3970.8</v>
      </c>
      <c r="DZ34" s="123">
        <v>5600</v>
      </c>
      <c r="EA34" s="95">
        <f t="shared" si="50"/>
        <v>4040</v>
      </c>
      <c r="EE34" s="17"/>
      <c r="EP34" s="17"/>
      <c r="EQ34" s="136"/>
      <c r="ER34" s="136"/>
      <c r="ET34" s="136"/>
      <c r="EU34" s="136"/>
      <c r="EV34" s="136"/>
    </row>
    <row r="35" spans="1:152" x14ac:dyDescent="0.25">
      <c r="A35" s="19">
        <v>1950</v>
      </c>
      <c r="B35" s="17">
        <v>5573</v>
      </c>
      <c r="C35" s="17">
        <v>2846</v>
      </c>
      <c r="D35" s="17">
        <f t="shared" si="0"/>
        <v>1421</v>
      </c>
      <c r="E35" s="17">
        <v>1461</v>
      </c>
      <c r="F35" s="17">
        <v>-40</v>
      </c>
      <c r="G35" s="17">
        <f t="shared" si="1"/>
        <v>435</v>
      </c>
      <c r="H35" s="17">
        <v>240</v>
      </c>
      <c r="I35" s="17">
        <v>195</v>
      </c>
      <c r="J35" s="17">
        <f t="shared" si="2"/>
        <v>482</v>
      </c>
      <c r="K35" s="17">
        <v>463</v>
      </c>
      <c r="L35" s="17">
        <v>19</v>
      </c>
      <c r="M35" s="17">
        <v>16</v>
      </c>
      <c r="N35" s="17">
        <f t="shared" si="3"/>
        <v>3</v>
      </c>
      <c r="O35" s="17">
        <f t="shared" si="4"/>
        <v>389</v>
      </c>
      <c r="P35" s="17">
        <v>25</v>
      </c>
      <c r="Q35" s="17">
        <v>364</v>
      </c>
      <c r="R35" s="112"/>
      <c r="S35" s="19">
        <v>1950</v>
      </c>
      <c r="T35" s="17">
        <f t="shared" si="5"/>
        <v>5573</v>
      </c>
      <c r="U35" s="17">
        <f t="shared" si="6"/>
        <v>3084</v>
      </c>
      <c r="V35" s="17">
        <v>2798</v>
      </c>
      <c r="W35" s="17">
        <v>286</v>
      </c>
      <c r="X35" s="17">
        <f t="shared" si="37"/>
        <v>1781</v>
      </c>
      <c r="Y35" s="17">
        <v>1738</v>
      </c>
      <c r="Z35" s="17">
        <v>70</v>
      </c>
      <c r="AA35" s="17">
        <f t="shared" si="7"/>
        <v>1668</v>
      </c>
      <c r="AB35" s="17">
        <v>43</v>
      </c>
      <c r="AC35" s="17">
        <v>1</v>
      </c>
      <c r="AD35" s="17">
        <f t="shared" si="8"/>
        <v>42</v>
      </c>
      <c r="AE35" s="17">
        <v>77</v>
      </c>
      <c r="AF35" s="17">
        <v>631</v>
      </c>
      <c r="AH35" s="19">
        <v>1950</v>
      </c>
      <c r="AI35" s="17">
        <v>3959</v>
      </c>
      <c r="AJ35" s="17">
        <f t="shared" si="9"/>
        <v>230</v>
      </c>
      <c r="AK35" s="17">
        <v>21</v>
      </c>
      <c r="AL35" s="17">
        <v>85</v>
      </c>
      <c r="AM35" s="17">
        <v>124</v>
      </c>
      <c r="AN35" s="17">
        <v>281</v>
      </c>
      <c r="AO35" s="17">
        <v>511</v>
      </c>
      <c r="AP35" s="17">
        <v>2501</v>
      </c>
      <c r="AQ35" s="17">
        <f t="shared" si="10"/>
        <v>136</v>
      </c>
      <c r="AR35" s="17">
        <v>79</v>
      </c>
      <c r="AS35" s="17">
        <v>57</v>
      </c>
      <c r="AT35" s="17">
        <f t="shared" si="11"/>
        <v>300</v>
      </c>
      <c r="AU35" s="17"/>
      <c r="AV35" s="19">
        <v>1950</v>
      </c>
      <c r="AW35" s="17">
        <f t="shared" si="12"/>
        <v>3959</v>
      </c>
      <c r="AX35" s="17">
        <f t="shared" si="13"/>
        <v>27</v>
      </c>
      <c r="AY35" s="17">
        <v>26</v>
      </c>
      <c r="AZ35" s="17">
        <v>26</v>
      </c>
      <c r="BA35" s="17">
        <v>0</v>
      </c>
      <c r="BB35" s="17">
        <v>1</v>
      </c>
      <c r="BC35" s="17">
        <v>1</v>
      </c>
      <c r="BD35" s="17">
        <v>0</v>
      </c>
      <c r="BE35" s="17">
        <v>2686</v>
      </c>
      <c r="BF35" s="17">
        <v>83</v>
      </c>
      <c r="BG35" s="17">
        <f t="shared" si="14"/>
        <v>2603</v>
      </c>
      <c r="BH35" s="17">
        <v>1246</v>
      </c>
      <c r="BJ35" s="19">
        <v>1950</v>
      </c>
      <c r="BK35" s="17">
        <v>6643</v>
      </c>
      <c r="BL35" s="17">
        <v>1936</v>
      </c>
      <c r="BM35" s="17">
        <v>-112</v>
      </c>
      <c r="BN35" s="17">
        <v>306</v>
      </c>
      <c r="BO35" s="17">
        <v>1586</v>
      </c>
      <c r="BP35" s="17">
        <f t="shared" si="15"/>
        <v>156</v>
      </c>
      <c r="BQ35" s="17">
        <v>317</v>
      </c>
      <c r="BR35" s="17">
        <v>408</v>
      </c>
      <c r="BS35" s="17">
        <v>3051</v>
      </c>
      <c r="BT35" s="17">
        <f t="shared" si="16"/>
        <v>563</v>
      </c>
      <c r="BU35" s="17">
        <v>468</v>
      </c>
      <c r="BV35" s="17">
        <v>95</v>
      </c>
      <c r="BW35" s="17">
        <f t="shared" si="17"/>
        <v>1954</v>
      </c>
      <c r="BX35" s="109"/>
      <c r="BY35" s="19">
        <v>1950</v>
      </c>
      <c r="BZ35" s="17">
        <f t="shared" si="18"/>
        <v>6643</v>
      </c>
      <c r="CA35" s="17">
        <f t="shared" si="19"/>
        <v>3328</v>
      </c>
      <c r="CB35" s="17">
        <v>3105</v>
      </c>
      <c r="CC35" s="17">
        <v>2978</v>
      </c>
      <c r="CD35" s="17">
        <f t="shared" si="20"/>
        <v>127</v>
      </c>
      <c r="CE35" s="17">
        <v>223</v>
      </c>
      <c r="CF35" s="17">
        <v>219</v>
      </c>
      <c r="CG35" s="17">
        <f t="shared" si="21"/>
        <v>4</v>
      </c>
      <c r="CH35" s="17">
        <v>2322</v>
      </c>
      <c r="CI35" s="17">
        <v>712</v>
      </c>
      <c r="CJ35" s="17">
        <f t="shared" si="22"/>
        <v>1610</v>
      </c>
      <c r="CK35" s="17">
        <v>993</v>
      </c>
      <c r="CL35" s="109"/>
      <c r="CM35" s="19">
        <v>1950</v>
      </c>
      <c r="CN35" s="17">
        <v>12715</v>
      </c>
      <c r="CO35" s="17">
        <f t="shared" si="38"/>
        <v>2755</v>
      </c>
      <c r="CP35" s="17">
        <f>D35+G35+AN35+AO35+AP35+BQ35+BR35+BS35</f>
        <v>8925</v>
      </c>
      <c r="CQ35" s="17">
        <f t="shared" si="51"/>
        <v>1035</v>
      </c>
      <c r="CS35" s="19">
        <v>1950</v>
      </c>
      <c r="CT35" s="17">
        <f t="shared" si="24"/>
        <v>12715</v>
      </c>
      <c r="CU35" s="17">
        <v>2913</v>
      </c>
      <c r="CV35" s="17">
        <f t="shared" si="25"/>
        <v>3295</v>
      </c>
      <c r="CW35" s="17">
        <v>3074</v>
      </c>
      <c r="CX35" s="17">
        <f t="shared" si="26"/>
        <v>221</v>
      </c>
      <c r="CY35" s="17">
        <v>3680</v>
      </c>
      <c r="CZ35" s="17">
        <f t="shared" si="40"/>
        <v>2827</v>
      </c>
      <c r="DA35" s="109"/>
      <c r="DB35" s="19">
        <v>1950</v>
      </c>
      <c r="DC35" s="95">
        <f t="shared" si="41"/>
        <v>479</v>
      </c>
      <c r="DD35" s="95">
        <f t="shared" si="42"/>
        <v>3</v>
      </c>
      <c r="DE35" s="95">
        <f t="shared" si="43"/>
        <v>482</v>
      </c>
      <c r="DF35" s="17">
        <f t="shared" si="44"/>
        <v>1421</v>
      </c>
      <c r="DG35" s="17">
        <f t="shared" si="27"/>
        <v>435</v>
      </c>
      <c r="DH35" s="17">
        <f t="shared" si="45"/>
        <v>281</v>
      </c>
      <c r="DI35" s="17">
        <f t="shared" si="28"/>
        <v>3012</v>
      </c>
      <c r="DJ35" s="17">
        <f t="shared" si="29"/>
        <v>136</v>
      </c>
      <c r="DK35" s="17">
        <f t="shared" si="30"/>
        <v>317</v>
      </c>
      <c r="DL35" s="17">
        <f t="shared" si="31"/>
        <v>3459</v>
      </c>
      <c r="DM35" s="17">
        <f t="shared" si="46"/>
        <v>563</v>
      </c>
      <c r="DN35" s="17">
        <f t="shared" si="47"/>
        <v>2019</v>
      </c>
      <c r="DO35" s="17">
        <f t="shared" si="48"/>
        <v>6906</v>
      </c>
      <c r="DP35" s="95">
        <f t="shared" si="32"/>
        <v>2338</v>
      </c>
      <c r="DQ35" s="17">
        <f t="shared" si="33"/>
        <v>3429</v>
      </c>
      <c r="DR35" s="17">
        <f t="shared" si="34"/>
        <v>4339</v>
      </c>
      <c r="DS35" s="17">
        <f t="shared" si="35"/>
        <v>8925</v>
      </c>
      <c r="DT35" s="95">
        <f t="shared" si="36"/>
        <v>1181</v>
      </c>
      <c r="DU35" s="95">
        <f t="shared" si="49"/>
        <v>10106</v>
      </c>
      <c r="DV35" s="95"/>
      <c r="DW35" s="12">
        <v>1950</v>
      </c>
      <c r="DX35" s="11">
        <f>'Rec y Obligaciones'!CU35+'Rec y Obligaciones'!CW35</f>
        <v>5987</v>
      </c>
      <c r="DY35" s="11">
        <v>4857.3999999999996</v>
      </c>
      <c r="DZ35" s="123">
        <v>7600</v>
      </c>
      <c r="EA35" s="95">
        <f t="shared" si="50"/>
        <v>5184</v>
      </c>
      <c r="EE35" s="17"/>
      <c r="EP35" s="17"/>
      <c r="EQ35" s="136"/>
      <c r="ER35" s="136"/>
      <c r="ET35" s="136"/>
      <c r="EU35" s="136"/>
      <c r="EV35" s="136"/>
    </row>
    <row r="36" spans="1:152" x14ac:dyDescent="0.25">
      <c r="A36" s="19">
        <v>1951</v>
      </c>
      <c r="B36" s="17">
        <v>5899</v>
      </c>
      <c r="C36" s="17">
        <v>2647</v>
      </c>
      <c r="D36" s="17">
        <f t="shared" si="0"/>
        <v>1433</v>
      </c>
      <c r="E36" s="17">
        <v>1474</v>
      </c>
      <c r="F36" s="17">
        <v>-41</v>
      </c>
      <c r="G36" s="17">
        <f t="shared" si="1"/>
        <v>659</v>
      </c>
      <c r="H36" s="17">
        <v>228</v>
      </c>
      <c r="I36" s="17">
        <v>431</v>
      </c>
      <c r="J36" s="17">
        <f t="shared" si="2"/>
        <v>630</v>
      </c>
      <c r="K36" s="17">
        <v>566</v>
      </c>
      <c r="L36" s="17">
        <v>64</v>
      </c>
      <c r="M36" s="17">
        <v>17</v>
      </c>
      <c r="N36" s="17">
        <f t="shared" si="3"/>
        <v>47</v>
      </c>
      <c r="O36" s="17">
        <f t="shared" si="4"/>
        <v>530</v>
      </c>
      <c r="P36" s="17">
        <v>34</v>
      </c>
      <c r="Q36" s="17">
        <v>496</v>
      </c>
      <c r="R36" s="112"/>
      <c r="S36" s="19">
        <v>1951</v>
      </c>
      <c r="T36" s="17">
        <f t="shared" si="5"/>
        <v>5899</v>
      </c>
      <c r="U36" s="17">
        <f t="shared" si="6"/>
        <v>3655</v>
      </c>
      <c r="V36" s="17">
        <v>3330</v>
      </c>
      <c r="W36" s="17">
        <v>325</v>
      </c>
      <c r="X36" s="17">
        <f t="shared" si="37"/>
        <v>1401</v>
      </c>
      <c r="Y36" s="17">
        <v>1305</v>
      </c>
      <c r="Z36" s="17">
        <v>87</v>
      </c>
      <c r="AA36" s="17">
        <f t="shared" si="7"/>
        <v>1218</v>
      </c>
      <c r="AB36" s="17">
        <v>96</v>
      </c>
      <c r="AC36" s="17">
        <v>4</v>
      </c>
      <c r="AD36" s="17">
        <f t="shared" si="8"/>
        <v>92</v>
      </c>
      <c r="AE36" s="17">
        <v>93</v>
      </c>
      <c r="AF36" s="17">
        <v>750</v>
      </c>
      <c r="AH36" s="19">
        <v>1951</v>
      </c>
      <c r="AI36" s="17">
        <v>5182</v>
      </c>
      <c r="AJ36" s="17">
        <f t="shared" si="9"/>
        <v>165</v>
      </c>
      <c r="AK36" s="17">
        <v>19</v>
      </c>
      <c r="AL36" s="17">
        <v>54</v>
      </c>
      <c r="AM36" s="17">
        <v>92</v>
      </c>
      <c r="AN36" s="17">
        <v>77</v>
      </c>
      <c r="AO36" s="17">
        <v>650</v>
      </c>
      <c r="AP36" s="17">
        <v>3387</v>
      </c>
      <c r="AQ36" s="17">
        <f t="shared" si="10"/>
        <v>290</v>
      </c>
      <c r="AR36" s="17">
        <v>104</v>
      </c>
      <c r="AS36" s="17">
        <v>186</v>
      </c>
      <c r="AT36" s="17">
        <f t="shared" si="11"/>
        <v>613</v>
      </c>
      <c r="AU36" s="17"/>
      <c r="AV36" s="19">
        <v>1951</v>
      </c>
      <c r="AW36" s="17">
        <f t="shared" si="12"/>
        <v>5182</v>
      </c>
      <c r="AX36" s="17">
        <f t="shared" si="13"/>
        <v>31</v>
      </c>
      <c r="AY36" s="17">
        <v>29</v>
      </c>
      <c r="AZ36" s="17">
        <v>29</v>
      </c>
      <c r="BA36" s="17">
        <v>0</v>
      </c>
      <c r="BB36" s="17">
        <v>2</v>
      </c>
      <c r="BC36" s="17">
        <v>2</v>
      </c>
      <c r="BD36" s="17">
        <v>0</v>
      </c>
      <c r="BE36" s="17">
        <v>3837</v>
      </c>
      <c r="BF36" s="17">
        <v>78</v>
      </c>
      <c r="BG36" s="17">
        <f t="shared" si="14"/>
        <v>3759</v>
      </c>
      <c r="BH36" s="17">
        <v>1314</v>
      </c>
      <c r="BJ36" s="19">
        <v>1951</v>
      </c>
      <c r="BK36" s="17">
        <v>7663</v>
      </c>
      <c r="BL36" s="17">
        <v>2009</v>
      </c>
      <c r="BM36" s="17">
        <v>130</v>
      </c>
      <c r="BN36" s="17">
        <v>395</v>
      </c>
      <c r="BO36" s="17">
        <v>1305</v>
      </c>
      <c r="BP36" s="17">
        <f t="shared" si="15"/>
        <v>179</v>
      </c>
      <c r="BQ36" s="17">
        <v>265</v>
      </c>
      <c r="BR36" s="17">
        <v>468</v>
      </c>
      <c r="BS36" s="17">
        <v>3785</v>
      </c>
      <c r="BT36" s="17">
        <f t="shared" si="16"/>
        <v>717</v>
      </c>
      <c r="BU36" s="17">
        <v>575</v>
      </c>
      <c r="BV36" s="17">
        <v>142</v>
      </c>
      <c r="BW36" s="17">
        <f t="shared" si="17"/>
        <v>1724</v>
      </c>
      <c r="BX36" s="109"/>
      <c r="BY36" s="19">
        <v>1951</v>
      </c>
      <c r="BZ36" s="17">
        <f t="shared" si="18"/>
        <v>7663</v>
      </c>
      <c r="CA36" s="17">
        <f t="shared" si="19"/>
        <v>3623</v>
      </c>
      <c r="CB36" s="17">
        <v>3332</v>
      </c>
      <c r="CC36" s="17">
        <v>3227</v>
      </c>
      <c r="CD36" s="17">
        <f t="shared" si="20"/>
        <v>105</v>
      </c>
      <c r="CE36" s="17">
        <v>291</v>
      </c>
      <c r="CF36" s="17">
        <v>277</v>
      </c>
      <c r="CG36" s="17">
        <f t="shared" si="21"/>
        <v>14</v>
      </c>
      <c r="CH36" s="17">
        <v>2870</v>
      </c>
      <c r="CI36" s="17">
        <v>862</v>
      </c>
      <c r="CJ36" s="17">
        <f t="shared" si="22"/>
        <v>2008</v>
      </c>
      <c r="CK36" s="17">
        <v>1170</v>
      </c>
      <c r="CL36" s="109"/>
      <c r="CM36" s="19">
        <v>1951</v>
      </c>
      <c r="CN36" s="17">
        <v>15094</v>
      </c>
      <c r="CO36" s="17">
        <f t="shared" si="38"/>
        <v>2796</v>
      </c>
      <c r="CP36" s="17">
        <f t="shared" si="39"/>
        <v>10724</v>
      </c>
      <c r="CQ36" s="17">
        <f t="shared" si="51"/>
        <v>1574</v>
      </c>
      <c r="CS36" s="19">
        <v>1951</v>
      </c>
      <c r="CT36" s="17">
        <f t="shared" si="24"/>
        <v>15094</v>
      </c>
      <c r="CU36" s="17">
        <v>3457</v>
      </c>
      <c r="CV36" s="17">
        <f t="shared" si="25"/>
        <v>3626</v>
      </c>
      <c r="CW36" s="17">
        <v>3343</v>
      </c>
      <c r="CX36" s="17">
        <f t="shared" si="26"/>
        <v>283</v>
      </c>
      <c r="CY36" s="17">
        <v>4937</v>
      </c>
      <c r="CZ36" s="17">
        <f t="shared" si="40"/>
        <v>3074</v>
      </c>
      <c r="DA36" s="109"/>
      <c r="DB36" s="19">
        <v>1951</v>
      </c>
      <c r="DC36" s="95">
        <f t="shared" si="41"/>
        <v>583</v>
      </c>
      <c r="DD36" s="95">
        <f t="shared" si="42"/>
        <v>47</v>
      </c>
      <c r="DE36" s="95">
        <f t="shared" si="43"/>
        <v>630</v>
      </c>
      <c r="DF36" s="17">
        <f t="shared" si="44"/>
        <v>1433</v>
      </c>
      <c r="DG36" s="17">
        <f t="shared" si="27"/>
        <v>659</v>
      </c>
      <c r="DH36" s="17">
        <f t="shared" si="45"/>
        <v>77</v>
      </c>
      <c r="DI36" s="17">
        <f t="shared" si="28"/>
        <v>4037</v>
      </c>
      <c r="DJ36" s="17">
        <f t="shared" si="29"/>
        <v>290</v>
      </c>
      <c r="DK36" s="17">
        <f t="shared" si="30"/>
        <v>265</v>
      </c>
      <c r="DL36" s="17">
        <f t="shared" si="31"/>
        <v>4253</v>
      </c>
      <c r="DM36" s="17">
        <f t="shared" si="46"/>
        <v>717</v>
      </c>
      <c r="DN36" s="17">
        <f t="shared" si="47"/>
        <v>1775</v>
      </c>
      <c r="DO36" s="17">
        <f t="shared" si="48"/>
        <v>8949</v>
      </c>
      <c r="DP36" s="95">
        <f t="shared" si="32"/>
        <v>2722</v>
      </c>
      <c r="DQ36" s="17">
        <f t="shared" si="33"/>
        <v>4404</v>
      </c>
      <c r="DR36" s="17">
        <f t="shared" si="34"/>
        <v>5235</v>
      </c>
      <c r="DS36" s="17">
        <f t="shared" si="35"/>
        <v>10724</v>
      </c>
      <c r="DT36" s="95">
        <f t="shared" si="36"/>
        <v>1637</v>
      </c>
      <c r="DU36" s="95">
        <f t="shared" si="49"/>
        <v>12361</v>
      </c>
      <c r="DV36" s="95"/>
      <c r="DW36" s="12">
        <v>1951</v>
      </c>
      <c r="DX36" s="11">
        <f>'Rec y Obligaciones'!CU36+'Rec y Obligaciones'!CW36</f>
        <v>6800</v>
      </c>
      <c r="DY36" s="11">
        <v>6290.3</v>
      </c>
      <c r="DZ36" s="123">
        <v>9100</v>
      </c>
      <c r="EA36" s="95">
        <f t="shared" si="50"/>
        <v>5369</v>
      </c>
      <c r="EE36" s="17"/>
      <c r="EP36" s="17"/>
      <c r="EQ36" s="136"/>
      <c r="ER36" s="136"/>
      <c r="ET36" s="136"/>
      <c r="EU36" s="136"/>
      <c r="EV36" s="136"/>
    </row>
    <row r="37" spans="1:152" x14ac:dyDescent="0.25">
      <c r="A37" s="19">
        <v>1952</v>
      </c>
      <c r="B37" s="17">
        <v>6232</v>
      </c>
      <c r="C37" s="17">
        <v>2563</v>
      </c>
      <c r="D37" s="17">
        <f t="shared" si="0"/>
        <v>1539</v>
      </c>
      <c r="E37" s="17">
        <v>1625</v>
      </c>
      <c r="F37" s="17">
        <v>-86</v>
      </c>
      <c r="G37" s="17">
        <f t="shared" si="1"/>
        <v>784</v>
      </c>
      <c r="H37" s="17">
        <v>281</v>
      </c>
      <c r="I37" s="17">
        <v>503</v>
      </c>
      <c r="J37" s="17">
        <f t="shared" si="2"/>
        <v>784</v>
      </c>
      <c r="K37" s="17">
        <v>758</v>
      </c>
      <c r="L37" s="17">
        <v>26</v>
      </c>
      <c r="M37" s="17">
        <v>24</v>
      </c>
      <c r="N37" s="17">
        <f t="shared" si="3"/>
        <v>2</v>
      </c>
      <c r="O37" s="17">
        <f t="shared" si="4"/>
        <v>562</v>
      </c>
      <c r="P37" s="17">
        <v>32</v>
      </c>
      <c r="Q37" s="17">
        <v>530</v>
      </c>
      <c r="R37" s="112"/>
      <c r="S37" s="19">
        <v>1952</v>
      </c>
      <c r="T37" s="17">
        <f t="shared" si="5"/>
        <v>6232</v>
      </c>
      <c r="U37" s="17">
        <f t="shared" si="6"/>
        <v>3868</v>
      </c>
      <c r="V37" s="17">
        <v>3480</v>
      </c>
      <c r="W37" s="17">
        <v>388</v>
      </c>
      <c r="X37" s="17">
        <f t="shared" si="37"/>
        <v>1417</v>
      </c>
      <c r="Y37" s="17">
        <v>1256</v>
      </c>
      <c r="Z37" s="17">
        <v>73</v>
      </c>
      <c r="AA37" s="17">
        <f t="shared" si="7"/>
        <v>1183</v>
      </c>
      <c r="AB37" s="17">
        <v>161</v>
      </c>
      <c r="AC37" s="17">
        <v>3</v>
      </c>
      <c r="AD37" s="17">
        <f t="shared" si="8"/>
        <v>158</v>
      </c>
      <c r="AE37" s="17">
        <v>97</v>
      </c>
      <c r="AF37" s="17">
        <v>850</v>
      </c>
      <c r="AH37" s="19">
        <v>1952</v>
      </c>
      <c r="AI37" s="17">
        <v>5725</v>
      </c>
      <c r="AJ37" s="17">
        <f t="shared" si="9"/>
        <v>121</v>
      </c>
      <c r="AK37" s="17">
        <v>24</v>
      </c>
      <c r="AL37" s="17">
        <v>47</v>
      </c>
      <c r="AM37" s="17">
        <v>50</v>
      </c>
      <c r="AN37" s="17">
        <v>139</v>
      </c>
      <c r="AO37" s="17">
        <v>713</v>
      </c>
      <c r="AP37" s="17">
        <v>3657</v>
      </c>
      <c r="AQ37" s="17">
        <f t="shared" si="10"/>
        <v>342</v>
      </c>
      <c r="AR37" s="17">
        <v>117</v>
      </c>
      <c r="AS37" s="17">
        <v>225</v>
      </c>
      <c r="AT37" s="17">
        <f t="shared" si="11"/>
        <v>753</v>
      </c>
      <c r="AU37" s="17"/>
      <c r="AV37" s="19">
        <v>1952</v>
      </c>
      <c r="AW37" s="17">
        <f t="shared" si="12"/>
        <v>5725</v>
      </c>
      <c r="AX37" s="17">
        <f t="shared" si="13"/>
        <v>40</v>
      </c>
      <c r="AY37" s="17">
        <v>36</v>
      </c>
      <c r="AZ37" s="17">
        <v>36</v>
      </c>
      <c r="BA37" s="17">
        <v>0</v>
      </c>
      <c r="BB37" s="17">
        <v>4</v>
      </c>
      <c r="BC37" s="17">
        <v>4</v>
      </c>
      <c r="BD37" s="17">
        <v>0</v>
      </c>
      <c r="BE37" s="17">
        <v>4315</v>
      </c>
      <c r="BF37" s="17">
        <v>80</v>
      </c>
      <c r="BG37" s="17">
        <f t="shared" si="14"/>
        <v>4235</v>
      </c>
      <c r="BH37" s="17">
        <v>1370</v>
      </c>
      <c r="BJ37" s="19">
        <v>1952</v>
      </c>
      <c r="BK37" s="17">
        <v>8460</v>
      </c>
      <c r="BL37" s="17">
        <v>2128</v>
      </c>
      <c r="BM37" s="17">
        <v>203</v>
      </c>
      <c r="BN37" s="17">
        <v>383</v>
      </c>
      <c r="BO37" s="17">
        <v>1337</v>
      </c>
      <c r="BP37" s="17">
        <f t="shared" si="15"/>
        <v>205</v>
      </c>
      <c r="BQ37" s="17">
        <v>212</v>
      </c>
      <c r="BR37" s="17">
        <v>571</v>
      </c>
      <c r="BS37" s="17">
        <v>4184</v>
      </c>
      <c r="BT37" s="17">
        <f t="shared" si="16"/>
        <v>900</v>
      </c>
      <c r="BU37" s="17">
        <v>751</v>
      </c>
      <c r="BV37" s="17">
        <v>149</v>
      </c>
      <c r="BW37" s="17">
        <f t="shared" si="17"/>
        <v>1802</v>
      </c>
      <c r="BX37" s="109"/>
      <c r="BY37" s="19">
        <v>1952</v>
      </c>
      <c r="BZ37" s="17">
        <f t="shared" si="18"/>
        <v>8460</v>
      </c>
      <c r="CA37" s="17">
        <f t="shared" si="19"/>
        <v>3892</v>
      </c>
      <c r="CB37" s="17">
        <v>3428</v>
      </c>
      <c r="CC37" s="17">
        <v>3321</v>
      </c>
      <c r="CD37" s="17">
        <f t="shared" si="20"/>
        <v>107</v>
      </c>
      <c r="CE37" s="17">
        <v>464</v>
      </c>
      <c r="CF37" s="17">
        <v>455</v>
      </c>
      <c r="CG37" s="17">
        <f t="shared" si="21"/>
        <v>9</v>
      </c>
      <c r="CH37" s="17">
        <v>3217</v>
      </c>
      <c r="CI37" s="17">
        <v>986</v>
      </c>
      <c r="CJ37" s="17">
        <f t="shared" si="22"/>
        <v>2231</v>
      </c>
      <c r="CK37" s="17">
        <v>1351</v>
      </c>
      <c r="CL37" s="109"/>
      <c r="CM37" s="19">
        <v>1952</v>
      </c>
      <c r="CN37" s="17">
        <v>16336</v>
      </c>
      <c r="CO37" s="17">
        <f t="shared" si="38"/>
        <v>2790</v>
      </c>
      <c r="CP37" s="17">
        <f t="shared" si="39"/>
        <v>11799</v>
      </c>
      <c r="CQ37" s="17">
        <f t="shared" ref="CQ37:CQ44" si="52">CN37-CO37-CP37</f>
        <v>1747</v>
      </c>
      <c r="CS37" s="19">
        <v>1952</v>
      </c>
      <c r="CT37" s="17">
        <f t="shared" si="24"/>
        <v>16336</v>
      </c>
      <c r="CU37" s="17">
        <v>3649</v>
      </c>
      <c r="CV37" s="17">
        <f t="shared" si="25"/>
        <v>3892</v>
      </c>
      <c r="CW37" s="17">
        <v>3430</v>
      </c>
      <c r="CX37" s="17">
        <f t="shared" si="26"/>
        <v>462</v>
      </c>
      <c r="CY37" s="17">
        <v>5254</v>
      </c>
      <c r="CZ37" s="17">
        <f t="shared" si="40"/>
        <v>3541</v>
      </c>
      <c r="DA37" s="109"/>
      <c r="DB37" s="19">
        <v>1952</v>
      </c>
      <c r="DC37" s="95">
        <f t="shared" si="41"/>
        <v>782</v>
      </c>
      <c r="DD37" s="95">
        <f t="shared" si="42"/>
        <v>2</v>
      </c>
      <c r="DE37" s="95">
        <f t="shared" si="43"/>
        <v>784</v>
      </c>
      <c r="DF37" s="17">
        <f t="shared" si="44"/>
        <v>1539</v>
      </c>
      <c r="DG37" s="17">
        <f t="shared" si="27"/>
        <v>784</v>
      </c>
      <c r="DH37" s="17">
        <f t="shared" si="45"/>
        <v>139</v>
      </c>
      <c r="DI37" s="17">
        <f t="shared" si="28"/>
        <v>4370</v>
      </c>
      <c r="DJ37" s="17">
        <f t="shared" si="29"/>
        <v>342</v>
      </c>
      <c r="DK37" s="17">
        <f t="shared" si="30"/>
        <v>212</v>
      </c>
      <c r="DL37" s="17">
        <f t="shared" si="31"/>
        <v>4755</v>
      </c>
      <c r="DM37" s="17">
        <f t="shared" si="46"/>
        <v>900</v>
      </c>
      <c r="DN37" s="17">
        <f t="shared" si="47"/>
        <v>1890</v>
      </c>
      <c r="DO37" s="17">
        <f t="shared" si="48"/>
        <v>9909</v>
      </c>
      <c r="DP37" s="95">
        <f t="shared" si="32"/>
        <v>3107</v>
      </c>
      <c r="DQ37" s="17">
        <f t="shared" si="33"/>
        <v>4851</v>
      </c>
      <c r="DR37" s="17">
        <f t="shared" si="34"/>
        <v>5867</v>
      </c>
      <c r="DS37" s="17">
        <f t="shared" si="35"/>
        <v>11799</v>
      </c>
      <c r="DT37" s="95">
        <f t="shared" si="36"/>
        <v>2026</v>
      </c>
      <c r="DU37" s="95">
        <f t="shared" si="49"/>
        <v>13825</v>
      </c>
      <c r="DV37" s="95"/>
      <c r="DW37" s="12">
        <v>1952</v>
      </c>
      <c r="DX37" s="11">
        <f>'Rec y Obligaciones'!CU37+'Rec y Obligaciones'!CW37</f>
        <v>7079</v>
      </c>
      <c r="DY37" s="11">
        <v>6544.1</v>
      </c>
      <c r="DZ37" s="123">
        <v>9500</v>
      </c>
      <c r="EA37" s="95">
        <f t="shared" si="50"/>
        <v>5670</v>
      </c>
      <c r="EE37" s="17"/>
      <c r="EP37" s="17"/>
      <c r="EQ37" s="136"/>
      <c r="ER37" s="136"/>
      <c r="ET37" s="136"/>
      <c r="EU37" s="136"/>
      <c r="EV37" s="136"/>
    </row>
    <row r="38" spans="1:152" x14ac:dyDescent="0.25">
      <c r="A38" s="19">
        <v>1953</v>
      </c>
      <c r="B38" s="17">
        <v>6656</v>
      </c>
      <c r="C38" s="17">
        <v>2337</v>
      </c>
      <c r="D38" s="17">
        <f t="shared" si="0"/>
        <v>1761</v>
      </c>
      <c r="E38" s="17">
        <v>1724</v>
      </c>
      <c r="F38" s="17">
        <v>37</v>
      </c>
      <c r="G38" s="17">
        <f t="shared" si="1"/>
        <v>1029</v>
      </c>
      <c r="H38" s="17">
        <v>244</v>
      </c>
      <c r="I38" s="17">
        <v>785</v>
      </c>
      <c r="J38" s="17">
        <f t="shared" si="2"/>
        <v>871</v>
      </c>
      <c r="K38" s="17">
        <v>715</v>
      </c>
      <c r="L38" s="17">
        <v>156</v>
      </c>
      <c r="M38" s="17">
        <v>148</v>
      </c>
      <c r="N38" s="17">
        <f t="shared" si="3"/>
        <v>8</v>
      </c>
      <c r="O38" s="17">
        <f t="shared" si="4"/>
        <v>658</v>
      </c>
      <c r="P38" s="17">
        <v>36</v>
      </c>
      <c r="Q38" s="17">
        <v>622</v>
      </c>
      <c r="R38" s="112"/>
      <c r="S38" s="19">
        <v>1953</v>
      </c>
      <c r="T38" s="17">
        <f t="shared" si="5"/>
        <v>6656</v>
      </c>
      <c r="U38" s="17">
        <f t="shared" si="6"/>
        <v>4078</v>
      </c>
      <c r="V38" s="17">
        <v>3603</v>
      </c>
      <c r="W38" s="17">
        <v>475</v>
      </c>
      <c r="X38" s="17">
        <f t="shared" si="37"/>
        <v>1545</v>
      </c>
      <c r="Y38" s="17">
        <v>1388</v>
      </c>
      <c r="Z38" s="17">
        <v>78</v>
      </c>
      <c r="AA38" s="17">
        <f t="shared" si="7"/>
        <v>1310</v>
      </c>
      <c r="AB38" s="17">
        <v>157</v>
      </c>
      <c r="AC38" s="17">
        <v>19</v>
      </c>
      <c r="AD38" s="17">
        <f t="shared" si="8"/>
        <v>138</v>
      </c>
      <c r="AE38" s="17">
        <v>99</v>
      </c>
      <c r="AF38" s="17">
        <v>934</v>
      </c>
      <c r="AH38" s="19">
        <v>1953</v>
      </c>
      <c r="AI38" s="17">
        <v>7120</v>
      </c>
      <c r="AJ38" s="17">
        <f t="shared" si="9"/>
        <v>246</v>
      </c>
      <c r="AK38" s="17">
        <v>39</v>
      </c>
      <c r="AL38" s="17">
        <v>115</v>
      </c>
      <c r="AM38" s="17">
        <v>92</v>
      </c>
      <c r="AN38" s="17">
        <v>266</v>
      </c>
      <c r="AO38" s="17">
        <v>783</v>
      </c>
      <c r="AP38" s="17">
        <v>4438</v>
      </c>
      <c r="AQ38" s="17">
        <f t="shared" si="10"/>
        <v>421</v>
      </c>
      <c r="AR38" s="17">
        <v>195</v>
      </c>
      <c r="AS38" s="17">
        <v>226</v>
      </c>
      <c r="AT38" s="17">
        <f t="shared" si="11"/>
        <v>966</v>
      </c>
      <c r="AU38" s="17"/>
      <c r="AV38" s="19">
        <v>1953</v>
      </c>
      <c r="AW38" s="17">
        <f t="shared" si="12"/>
        <v>7120</v>
      </c>
      <c r="AX38" s="17">
        <f t="shared" si="13"/>
        <v>71</v>
      </c>
      <c r="AY38" s="17">
        <v>68</v>
      </c>
      <c r="AZ38" s="17">
        <v>68</v>
      </c>
      <c r="BA38" s="17">
        <v>0</v>
      </c>
      <c r="BB38" s="17">
        <v>3</v>
      </c>
      <c r="BC38" s="17">
        <v>3</v>
      </c>
      <c r="BD38" s="17">
        <v>0</v>
      </c>
      <c r="BE38" s="17">
        <v>5656</v>
      </c>
      <c r="BF38" s="17">
        <v>105</v>
      </c>
      <c r="BG38" s="17">
        <f t="shared" si="14"/>
        <v>5551</v>
      </c>
      <c r="BH38" s="17">
        <v>1393</v>
      </c>
      <c r="BJ38" s="19">
        <v>1953</v>
      </c>
      <c r="BK38" s="17">
        <v>8885</v>
      </c>
      <c r="BL38" s="17">
        <v>2155</v>
      </c>
      <c r="BM38" s="17">
        <v>192</v>
      </c>
      <c r="BN38" s="17">
        <v>394</v>
      </c>
      <c r="BO38" s="17">
        <v>1375</v>
      </c>
      <c r="BP38" s="17">
        <f t="shared" si="15"/>
        <v>194</v>
      </c>
      <c r="BQ38" s="17">
        <v>318</v>
      </c>
      <c r="BR38" s="17">
        <v>467</v>
      </c>
      <c r="BS38" s="17">
        <v>4413</v>
      </c>
      <c r="BT38" s="17">
        <f t="shared" si="16"/>
        <v>1027</v>
      </c>
      <c r="BU38" s="17">
        <v>878</v>
      </c>
      <c r="BV38" s="17">
        <v>149</v>
      </c>
      <c r="BW38" s="17">
        <f t="shared" si="17"/>
        <v>1880</v>
      </c>
      <c r="BX38" s="109"/>
      <c r="BY38" s="19">
        <v>1953</v>
      </c>
      <c r="BZ38" s="17">
        <f t="shared" si="18"/>
        <v>8885</v>
      </c>
      <c r="CA38" s="17">
        <f t="shared" si="19"/>
        <v>4228</v>
      </c>
      <c r="CB38" s="17">
        <v>3816</v>
      </c>
      <c r="CC38" s="17">
        <v>3643</v>
      </c>
      <c r="CD38" s="17">
        <f t="shared" si="20"/>
        <v>173</v>
      </c>
      <c r="CE38" s="17">
        <v>412</v>
      </c>
      <c r="CF38" s="17">
        <v>405</v>
      </c>
      <c r="CG38" s="17">
        <f t="shared" si="21"/>
        <v>7</v>
      </c>
      <c r="CH38" s="17">
        <v>3199</v>
      </c>
      <c r="CI38" s="17">
        <v>1197</v>
      </c>
      <c r="CJ38" s="17">
        <f t="shared" si="22"/>
        <v>2002</v>
      </c>
      <c r="CK38" s="17">
        <v>1458</v>
      </c>
      <c r="CL38" s="109"/>
      <c r="CM38" s="19">
        <v>1953</v>
      </c>
      <c r="CN38" s="17">
        <v>18136</v>
      </c>
      <c r="CO38" s="17">
        <f t="shared" si="38"/>
        <v>2568</v>
      </c>
      <c r="CP38" s="17">
        <f t="shared" si="39"/>
        <v>13475</v>
      </c>
      <c r="CQ38" s="17">
        <f t="shared" si="52"/>
        <v>2093</v>
      </c>
      <c r="CS38" s="19">
        <v>1953</v>
      </c>
      <c r="CT38" s="17">
        <f t="shared" si="24"/>
        <v>18136</v>
      </c>
      <c r="CU38" s="17">
        <v>3863</v>
      </c>
      <c r="CV38" s="17">
        <f t="shared" si="25"/>
        <v>4216</v>
      </c>
      <c r="CW38" s="17">
        <v>3789</v>
      </c>
      <c r="CX38" s="17">
        <f t="shared" si="26"/>
        <v>427</v>
      </c>
      <c r="CY38" s="17">
        <v>6056</v>
      </c>
      <c r="CZ38" s="17">
        <f t="shared" si="40"/>
        <v>4001</v>
      </c>
      <c r="DA38" s="109"/>
      <c r="DB38" s="19">
        <v>1953</v>
      </c>
      <c r="DC38" s="95">
        <f t="shared" si="41"/>
        <v>863</v>
      </c>
      <c r="DD38" s="95">
        <f t="shared" si="42"/>
        <v>8</v>
      </c>
      <c r="DE38" s="95">
        <f t="shared" si="43"/>
        <v>871</v>
      </c>
      <c r="DF38" s="17">
        <f t="shared" si="44"/>
        <v>1761</v>
      </c>
      <c r="DG38" s="17">
        <f t="shared" si="27"/>
        <v>1029</v>
      </c>
      <c r="DH38" s="17">
        <f t="shared" si="45"/>
        <v>266</v>
      </c>
      <c r="DI38" s="17">
        <f t="shared" si="28"/>
        <v>5221</v>
      </c>
      <c r="DJ38" s="17">
        <f t="shared" si="29"/>
        <v>421</v>
      </c>
      <c r="DK38" s="17">
        <f t="shared" si="30"/>
        <v>318</v>
      </c>
      <c r="DL38" s="17">
        <f t="shared" si="31"/>
        <v>4880</v>
      </c>
      <c r="DM38" s="17">
        <f t="shared" si="46"/>
        <v>1027</v>
      </c>
      <c r="DN38" s="17">
        <f t="shared" si="47"/>
        <v>2345</v>
      </c>
      <c r="DO38" s="17">
        <f t="shared" si="48"/>
        <v>11130</v>
      </c>
      <c r="DP38" s="95">
        <f t="shared" si="32"/>
        <v>3661</v>
      </c>
      <c r="DQ38" s="17">
        <f t="shared" si="33"/>
        <v>5908</v>
      </c>
      <c r="DR38" s="17">
        <f t="shared" si="34"/>
        <v>6225</v>
      </c>
      <c r="DS38" s="17">
        <f t="shared" si="35"/>
        <v>13475</v>
      </c>
      <c r="DT38" s="95">
        <f t="shared" si="36"/>
        <v>2319</v>
      </c>
      <c r="DU38" s="95">
        <f t="shared" si="49"/>
        <v>15794</v>
      </c>
      <c r="DV38" s="95"/>
      <c r="DW38" s="12">
        <v>1953</v>
      </c>
      <c r="DX38" s="11">
        <f>'Rec y Obligaciones'!CU38+'Rec y Obligaciones'!CW38</f>
        <v>7652</v>
      </c>
      <c r="DY38" s="11">
        <v>7042.4</v>
      </c>
      <c r="DZ38" s="123">
        <v>11400</v>
      </c>
      <c r="EA38" s="95">
        <f t="shared" si="50"/>
        <v>5998</v>
      </c>
      <c r="EE38" s="17"/>
      <c r="EP38" s="17"/>
      <c r="EQ38" s="136"/>
      <c r="ER38" s="136"/>
      <c r="ET38" s="136"/>
      <c r="EU38" s="136"/>
      <c r="EV38" s="136"/>
    </row>
    <row r="39" spans="1:152" x14ac:dyDescent="0.25">
      <c r="A39" s="19">
        <v>1954</v>
      </c>
      <c r="B39" s="17">
        <v>7906</v>
      </c>
      <c r="C39" s="17">
        <v>2913</v>
      </c>
      <c r="D39" s="17">
        <f t="shared" si="0"/>
        <v>2334</v>
      </c>
      <c r="E39" s="17">
        <v>2281</v>
      </c>
      <c r="F39" s="17">
        <v>53</v>
      </c>
      <c r="G39" s="17">
        <f t="shared" si="1"/>
        <v>1041</v>
      </c>
      <c r="H39" s="17">
        <v>267</v>
      </c>
      <c r="I39" s="17">
        <v>774</v>
      </c>
      <c r="J39" s="17">
        <f t="shared" si="2"/>
        <v>818</v>
      </c>
      <c r="K39" s="17">
        <v>515</v>
      </c>
      <c r="L39" s="17">
        <v>303</v>
      </c>
      <c r="M39" s="17">
        <v>298</v>
      </c>
      <c r="N39" s="17">
        <f t="shared" si="3"/>
        <v>5</v>
      </c>
      <c r="O39" s="17">
        <f t="shared" si="4"/>
        <v>800</v>
      </c>
      <c r="P39" s="17">
        <v>26</v>
      </c>
      <c r="Q39" s="17">
        <v>774</v>
      </c>
      <c r="R39" s="112"/>
      <c r="S39" s="19">
        <v>1954</v>
      </c>
      <c r="T39" s="17">
        <f t="shared" si="5"/>
        <v>7906</v>
      </c>
      <c r="U39" s="17">
        <f t="shared" si="6"/>
        <v>4867</v>
      </c>
      <c r="V39" s="17">
        <v>4376</v>
      </c>
      <c r="W39" s="17">
        <v>491</v>
      </c>
      <c r="X39" s="17">
        <f t="shared" si="37"/>
        <v>1716</v>
      </c>
      <c r="Y39" s="17">
        <v>1332</v>
      </c>
      <c r="Z39" s="17">
        <v>87</v>
      </c>
      <c r="AA39" s="17">
        <f t="shared" si="7"/>
        <v>1245</v>
      </c>
      <c r="AB39" s="17">
        <v>384</v>
      </c>
      <c r="AC39" s="17">
        <v>25</v>
      </c>
      <c r="AD39" s="17">
        <f t="shared" si="8"/>
        <v>359</v>
      </c>
      <c r="AE39" s="17">
        <v>92</v>
      </c>
      <c r="AF39" s="17">
        <v>1231</v>
      </c>
      <c r="AH39" s="19">
        <v>1954</v>
      </c>
      <c r="AI39" s="17">
        <v>8928</v>
      </c>
      <c r="AJ39" s="17">
        <f t="shared" si="9"/>
        <v>216</v>
      </c>
      <c r="AK39" s="17">
        <v>7</v>
      </c>
      <c r="AL39" s="17">
        <v>122</v>
      </c>
      <c r="AM39" s="17">
        <v>87</v>
      </c>
      <c r="AN39" s="17">
        <v>273</v>
      </c>
      <c r="AO39" s="17">
        <v>1061</v>
      </c>
      <c r="AP39" s="17">
        <v>5786</v>
      </c>
      <c r="AQ39" s="17">
        <f t="shared" si="10"/>
        <v>273</v>
      </c>
      <c r="AR39" s="17">
        <v>167</v>
      </c>
      <c r="AS39" s="17">
        <v>106</v>
      </c>
      <c r="AT39" s="17">
        <f t="shared" si="11"/>
        <v>1319</v>
      </c>
      <c r="AU39" s="17"/>
      <c r="AV39" s="19">
        <v>1954</v>
      </c>
      <c r="AW39" s="17">
        <f t="shared" si="12"/>
        <v>8928</v>
      </c>
      <c r="AX39" s="17">
        <f t="shared" si="13"/>
        <v>93</v>
      </c>
      <c r="AY39" s="17">
        <v>83</v>
      </c>
      <c r="AZ39" s="17">
        <v>83</v>
      </c>
      <c r="BA39" s="17">
        <v>0</v>
      </c>
      <c r="BB39" s="17">
        <v>10</v>
      </c>
      <c r="BC39" s="17">
        <v>10</v>
      </c>
      <c r="BD39" s="17">
        <v>0</v>
      </c>
      <c r="BE39" s="17">
        <v>6714</v>
      </c>
      <c r="BF39" s="17">
        <v>134</v>
      </c>
      <c r="BG39" s="17">
        <f t="shared" si="14"/>
        <v>6580</v>
      </c>
      <c r="BH39" s="17">
        <v>2121</v>
      </c>
      <c r="BJ39" s="19">
        <v>1954</v>
      </c>
      <c r="BK39" s="17">
        <v>10556</v>
      </c>
      <c r="BL39" s="17">
        <v>2671</v>
      </c>
      <c r="BM39" s="17">
        <v>333</v>
      </c>
      <c r="BN39" s="17">
        <v>588</v>
      </c>
      <c r="BO39" s="17">
        <v>1544</v>
      </c>
      <c r="BP39" s="17">
        <f t="shared" si="15"/>
        <v>206</v>
      </c>
      <c r="BQ39" s="17">
        <v>312</v>
      </c>
      <c r="BR39" s="17">
        <v>566</v>
      </c>
      <c r="BS39" s="17">
        <v>5391</v>
      </c>
      <c r="BT39" s="17">
        <f t="shared" si="16"/>
        <v>1087</v>
      </c>
      <c r="BU39" s="17">
        <v>854</v>
      </c>
      <c r="BV39" s="17">
        <v>233</v>
      </c>
      <c r="BW39" s="17">
        <f t="shared" si="17"/>
        <v>2073</v>
      </c>
      <c r="BX39" s="109"/>
      <c r="BY39" s="19">
        <v>1954</v>
      </c>
      <c r="BZ39" s="17">
        <f t="shared" si="18"/>
        <v>10556</v>
      </c>
      <c r="CA39" s="17">
        <f t="shared" si="19"/>
        <v>5085</v>
      </c>
      <c r="CB39" s="17">
        <v>4101</v>
      </c>
      <c r="CC39" s="17">
        <v>3917</v>
      </c>
      <c r="CD39" s="17">
        <f t="shared" si="20"/>
        <v>184</v>
      </c>
      <c r="CE39" s="17">
        <v>984</v>
      </c>
      <c r="CF39" s="17">
        <v>970</v>
      </c>
      <c r="CG39" s="17">
        <f t="shared" si="21"/>
        <v>14</v>
      </c>
      <c r="CH39" s="17">
        <v>3835</v>
      </c>
      <c r="CI39" s="17">
        <v>1374</v>
      </c>
      <c r="CJ39" s="17">
        <f t="shared" si="22"/>
        <v>2461</v>
      </c>
      <c r="CK39" s="17">
        <v>1636</v>
      </c>
      <c r="CL39" s="109"/>
      <c r="CM39" s="19">
        <v>1954</v>
      </c>
      <c r="CN39" s="17">
        <v>22864</v>
      </c>
      <c r="CO39" s="17">
        <f t="shared" si="38"/>
        <v>3253</v>
      </c>
      <c r="CP39" s="17">
        <f t="shared" si="39"/>
        <v>16764</v>
      </c>
      <c r="CQ39" s="17">
        <f t="shared" si="52"/>
        <v>2847</v>
      </c>
      <c r="CS39" s="19">
        <v>1954</v>
      </c>
      <c r="CT39" s="17">
        <f t="shared" si="24"/>
        <v>22864</v>
      </c>
      <c r="CU39" s="17">
        <v>4637</v>
      </c>
      <c r="CV39" s="17">
        <f t="shared" si="25"/>
        <v>5092</v>
      </c>
      <c r="CW39" s="17">
        <v>4087</v>
      </c>
      <c r="CX39" s="17">
        <f t="shared" si="26"/>
        <v>1005</v>
      </c>
      <c r="CY39" s="17">
        <v>8327</v>
      </c>
      <c r="CZ39" s="17">
        <f t="shared" si="40"/>
        <v>4808</v>
      </c>
      <c r="DA39" s="109"/>
      <c r="DB39" s="19">
        <v>1954</v>
      </c>
      <c r="DC39" s="95">
        <f t="shared" si="41"/>
        <v>813</v>
      </c>
      <c r="DD39" s="95">
        <f t="shared" si="42"/>
        <v>5</v>
      </c>
      <c r="DE39" s="95">
        <f t="shared" si="43"/>
        <v>818</v>
      </c>
      <c r="DF39" s="17">
        <f t="shared" si="44"/>
        <v>2334</v>
      </c>
      <c r="DG39" s="17">
        <f t="shared" si="27"/>
        <v>1041</v>
      </c>
      <c r="DH39" s="17">
        <f t="shared" si="45"/>
        <v>273</v>
      </c>
      <c r="DI39" s="17">
        <f t="shared" si="28"/>
        <v>6847</v>
      </c>
      <c r="DJ39" s="17">
        <f t="shared" si="29"/>
        <v>273</v>
      </c>
      <c r="DK39" s="17">
        <f t="shared" si="30"/>
        <v>312</v>
      </c>
      <c r="DL39" s="17">
        <f t="shared" si="31"/>
        <v>5957</v>
      </c>
      <c r="DM39" s="17">
        <f t="shared" si="46"/>
        <v>1087</v>
      </c>
      <c r="DN39" s="17">
        <f t="shared" si="47"/>
        <v>2919</v>
      </c>
      <c r="DO39" s="17">
        <f t="shared" si="48"/>
        <v>13845</v>
      </c>
      <c r="DP39" s="95">
        <f t="shared" si="32"/>
        <v>4193</v>
      </c>
      <c r="DQ39" s="17">
        <f t="shared" si="33"/>
        <v>7393</v>
      </c>
      <c r="DR39" s="17">
        <f t="shared" si="34"/>
        <v>7356</v>
      </c>
      <c r="DS39" s="17">
        <f t="shared" si="35"/>
        <v>16764</v>
      </c>
      <c r="DT39" s="95">
        <f t="shared" si="36"/>
        <v>2178</v>
      </c>
      <c r="DU39" s="95">
        <f t="shared" si="49"/>
        <v>18942</v>
      </c>
      <c r="DV39" s="95"/>
      <c r="DW39" s="12">
        <v>1954</v>
      </c>
      <c r="DX39" s="11">
        <f>'Rec y Obligaciones'!CU39+'Rec y Obligaciones'!CW39</f>
        <v>8724</v>
      </c>
      <c r="DY39" s="11">
        <v>7791.2</v>
      </c>
      <c r="DZ39" s="123">
        <v>12400</v>
      </c>
      <c r="EA39" s="95">
        <f t="shared" si="50"/>
        <v>7106</v>
      </c>
      <c r="EE39" s="17"/>
      <c r="EP39" s="17"/>
      <c r="EQ39" s="136"/>
      <c r="ER39" s="136"/>
      <c r="ET39" s="136"/>
      <c r="EU39" s="136"/>
      <c r="EV39" s="136"/>
    </row>
    <row r="40" spans="1:152" x14ac:dyDescent="0.25">
      <c r="A40" s="19">
        <v>1955</v>
      </c>
      <c r="B40" s="17">
        <v>8769</v>
      </c>
      <c r="C40" s="17">
        <v>5621</v>
      </c>
      <c r="D40" s="17">
        <f t="shared" si="0"/>
        <v>1818</v>
      </c>
      <c r="E40" s="17">
        <v>1990</v>
      </c>
      <c r="F40" s="17">
        <v>-172</v>
      </c>
      <c r="G40" s="17">
        <f t="shared" si="1"/>
        <v>427</v>
      </c>
      <c r="H40" s="17">
        <v>120</v>
      </c>
      <c r="I40" s="17">
        <v>307</v>
      </c>
      <c r="J40" s="17">
        <f t="shared" si="2"/>
        <v>410</v>
      </c>
      <c r="K40" s="17">
        <v>372</v>
      </c>
      <c r="L40" s="17">
        <v>38</v>
      </c>
      <c r="M40" s="17">
        <v>38</v>
      </c>
      <c r="N40" s="17">
        <f t="shared" si="3"/>
        <v>0</v>
      </c>
      <c r="O40" s="17">
        <f t="shared" si="4"/>
        <v>493</v>
      </c>
      <c r="P40" s="17">
        <v>24</v>
      </c>
      <c r="Q40" s="17">
        <v>469</v>
      </c>
      <c r="R40" s="112"/>
      <c r="S40" s="19">
        <v>1955</v>
      </c>
      <c r="T40" s="17">
        <f t="shared" si="5"/>
        <v>8769</v>
      </c>
      <c r="U40" s="17">
        <f t="shared" si="6"/>
        <v>5327</v>
      </c>
      <c r="V40" s="17">
        <v>4997</v>
      </c>
      <c r="W40" s="17">
        <v>330</v>
      </c>
      <c r="X40" s="17">
        <f t="shared" si="37"/>
        <v>2135</v>
      </c>
      <c r="Y40" s="17">
        <v>1759</v>
      </c>
      <c r="Z40" s="17">
        <v>108</v>
      </c>
      <c r="AA40" s="17">
        <f t="shared" si="7"/>
        <v>1651</v>
      </c>
      <c r="AB40" s="17">
        <v>376</v>
      </c>
      <c r="AC40" s="17">
        <v>12</v>
      </c>
      <c r="AD40" s="17">
        <f t="shared" si="8"/>
        <v>364</v>
      </c>
      <c r="AE40" s="17">
        <v>73</v>
      </c>
      <c r="AF40" s="17">
        <v>1234</v>
      </c>
      <c r="AH40" s="19">
        <v>1955</v>
      </c>
      <c r="AI40" s="17">
        <v>9570</v>
      </c>
      <c r="AJ40" s="17">
        <f t="shared" si="9"/>
        <v>233</v>
      </c>
      <c r="AK40" s="17">
        <v>17</v>
      </c>
      <c r="AL40" s="17">
        <v>106</v>
      </c>
      <c r="AM40" s="17">
        <v>110</v>
      </c>
      <c r="AN40" s="17">
        <v>451</v>
      </c>
      <c r="AO40" s="17">
        <v>751</v>
      </c>
      <c r="AP40" s="17">
        <v>6186</v>
      </c>
      <c r="AQ40" s="17">
        <f t="shared" si="10"/>
        <v>351</v>
      </c>
      <c r="AR40" s="17">
        <v>214</v>
      </c>
      <c r="AS40" s="17">
        <v>137</v>
      </c>
      <c r="AT40" s="17">
        <f t="shared" si="11"/>
        <v>1598</v>
      </c>
      <c r="AU40" s="17"/>
      <c r="AV40" s="19">
        <v>1955</v>
      </c>
      <c r="AW40" s="17">
        <f t="shared" si="12"/>
        <v>9570</v>
      </c>
      <c r="AX40" s="17">
        <f t="shared" si="13"/>
        <v>127</v>
      </c>
      <c r="AY40" s="17">
        <v>112</v>
      </c>
      <c r="AZ40" s="17">
        <v>112</v>
      </c>
      <c r="BA40" s="17">
        <v>0</v>
      </c>
      <c r="BB40" s="17">
        <v>15</v>
      </c>
      <c r="BC40" s="17">
        <v>15</v>
      </c>
      <c r="BD40" s="17">
        <v>0</v>
      </c>
      <c r="BE40" s="17">
        <v>6982</v>
      </c>
      <c r="BF40" s="17">
        <v>165</v>
      </c>
      <c r="BG40" s="17">
        <f t="shared" si="14"/>
        <v>6817</v>
      </c>
      <c r="BH40" s="17">
        <v>2461</v>
      </c>
      <c r="BJ40" s="19">
        <v>1955</v>
      </c>
      <c r="BK40" s="17">
        <v>12950</v>
      </c>
      <c r="BL40" s="17">
        <v>3084</v>
      </c>
      <c r="BM40" s="17">
        <v>329</v>
      </c>
      <c r="BN40" s="17">
        <v>593</v>
      </c>
      <c r="BO40" s="17">
        <v>1943</v>
      </c>
      <c r="BP40" s="17">
        <f t="shared" si="15"/>
        <v>219</v>
      </c>
      <c r="BQ40" s="17">
        <v>672</v>
      </c>
      <c r="BR40" s="17">
        <v>673</v>
      </c>
      <c r="BS40" s="17">
        <v>6457</v>
      </c>
      <c r="BT40" s="17">
        <f t="shared" si="16"/>
        <v>1426</v>
      </c>
      <c r="BU40" s="17">
        <v>1116</v>
      </c>
      <c r="BV40" s="17">
        <v>310</v>
      </c>
      <c r="BW40" s="17">
        <f t="shared" si="17"/>
        <v>2581</v>
      </c>
      <c r="BX40" s="109"/>
      <c r="BY40" s="19">
        <v>1955</v>
      </c>
      <c r="BZ40" s="17">
        <f t="shared" si="18"/>
        <v>12950</v>
      </c>
      <c r="CA40" s="17">
        <f t="shared" si="19"/>
        <v>6432</v>
      </c>
      <c r="CB40" s="17">
        <v>5403</v>
      </c>
      <c r="CC40" s="17">
        <v>5212</v>
      </c>
      <c r="CD40" s="17">
        <f t="shared" si="20"/>
        <v>191</v>
      </c>
      <c r="CE40" s="17">
        <v>1029</v>
      </c>
      <c r="CF40" s="17">
        <v>1017</v>
      </c>
      <c r="CG40" s="17">
        <f t="shared" si="21"/>
        <v>12</v>
      </c>
      <c r="CH40" s="17">
        <v>4504</v>
      </c>
      <c r="CI40" s="17">
        <v>1711</v>
      </c>
      <c r="CJ40" s="17">
        <f t="shared" si="22"/>
        <v>2793</v>
      </c>
      <c r="CK40" s="17">
        <v>2014</v>
      </c>
      <c r="CL40" s="109"/>
      <c r="CM40" s="19">
        <v>1955</v>
      </c>
      <c r="CN40" s="17">
        <v>26106</v>
      </c>
      <c r="CO40" s="17">
        <f t="shared" si="38"/>
        <v>5967</v>
      </c>
      <c r="CP40" s="17">
        <f t="shared" si="39"/>
        <v>17435</v>
      </c>
      <c r="CQ40" s="17">
        <f t="shared" si="52"/>
        <v>2704</v>
      </c>
      <c r="CS40" s="19">
        <v>1955</v>
      </c>
      <c r="CT40" s="17">
        <f t="shared" si="24"/>
        <v>26106</v>
      </c>
      <c r="CU40" s="17">
        <v>5084</v>
      </c>
      <c r="CV40" s="17">
        <f t="shared" si="25"/>
        <v>6476</v>
      </c>
      <c r="CW40" s="17">
        <v>5432</v>
      </c>
      <c r="CX40" s="17">
        <f t="shared" si="26"/>
        <v>1044</v>
      </c>
      <c r="CY40" s="17">
        <v>9032</v>
      </c>
      <c r="CZ40" s="17">
        <f t="shared" si="40"/>
        <v>5514</v>
      </c>
      <c r="DA40" s="109"/>
      <c r="DB40" s="19">
        <v>1955</v>
      </c>
      <c r="DC40" s="95">
        <f t="shared" si="41"/>
        <v>410</v>
      </c>
      <c r="DD40" s="95">
        <f t="shared" si="42"/>
        <v>0</v>
      </c>
      <c r="DE40" s="95">
        <f t="shared" si="43"/>
        <v>410</v>
      </c>
      <c r="DF40" s="17">
        <f t="shared" si="44"/>
        <v>1818</v>
      </c>
      <c r="DG40" s="17">
        <f t="shared" si="27"/>
        <v>427</v>
      </c>
      <c r="DH40" s="17">
        <f t="shared" si="45"/>
        <v>451</v>
      </c>
      <c r="DI40" s="17">
        <f t="shared" si="28"/>
        <v>6937</v>
      </c>
      <c r="DJ40" s="17">
        <f t="shared" si="29"/>
        <v>351</v>
      </c>
      <c r="DK40" s="17">
        <f t="shared" si="30"/>
        <v>672</v>
      </c>
      <c r="DL40" s="17">
        <f t="shared" si="31"/>
        <v>7130</v>
      </c>
      <c r="DM40" s="17">
        <f t="shared" si="46"/>
        <v>1426</v>
      </c>
      <c r="DN40" s="17">
        <f t="shared" si="47"/>
        <v>2941</v>
      </c>
      <c r="DO40" s="17">
        <f t="shared" si="48"/>
        <v>14494</v>
      </c>
      <c r="DP40" s="95">
        <f t="shared" si="32"/>
        <v>2655</v>
      </c>
      <c r="DQ40" s="17">
        <f t="shared" si="33"/>
        <v>7739</v>
      </c>
      <c r="DR40" s="17">
        <f t="shared" si="34"/>
        <v>9228</v>
      </c>
      <c r="DS40" s="17">
        <f t="shared" si="35"/>
        <v>17435</v>
      </c>
      <c r="DT40" s="95">
        <f t="shared" si="36"/>
        <v>2187</v>
      </c>
      <c r="DU40" s="95">
        <f t="shared" si="49"/>
        <v>19622</v>
      </c>
      <c r="DV40" s="95"/>
      <c r="DW40" s="12">
        <v>1955</v>
      </c>
      <c r="DX40" s="11">
        <f>'Rec y Obligaciones'!CU40+'Rec y Obligaciones'!CW40</f>
        <v>10516</v>
      </c>
      <c r="DY40" s="11">
        <v>9442</v>
      </c>
      <c r="DZ40" s="123">
        <v>14800</v>
      </c>
      <c r="EA40" s="95">
        <f t="shared" si="50"/>
        <v>8276</v>
      </c>
      <c r="EE40" s="17"/>
      <c r="EP40" s="17"/>
      <c r="EQ40" s="136"/>
      <c r="ER40" s="136"/>
      <c r="ET40" s="136"/>
      <c r="EU40" s="136"/>
      <c r="EV40" s="136"/>
    </row>
    <row r="41" spans="1:152" x14ac:dyDescent="0.25">
      <c r="A41" s="19">
        <v>1956</v>
      </c>
      <c r="B41" s="17">
        <v>9647</v>
      </c>
      <c r="C41" s="17">
        <v>6356</v>
      </c>
      <c r="D41" s="17">
        <f t="shared" si="0"/>
        <v>1266</v>
      </c>
      <c r="E41" s="17">
        <v>1486</v>
      </c>
      <c r="F41" s="17">
        <v>-220</v>
      </c>
      <c r="G41" s="17">
        <f t="shared" si="1"/>
        <v>1041</v>
      </c>
      <c r="H41" s="17">
        <v>166</v>
      </c>
      <c r="I41" s="17">
        <v>875</v>
      </c>
      <c r="J41" s="17">
        <f t="shared" si="2"/>
        <v>445</v>
      </c>
      <c r="K41" s="17">
        <v>370</v>
      </c>
      <c r="L41" s="17">
        <v>75</v>
      </c>
      <c r="M41" s="17">
        <v>75</v>
      </c>
      <c r="N41" s="17">
        <f t="shared" si="3"/>
        <v>0</v>
      </c>
      <c r="O41" s="17">
        <f t="shared" si="4"/>
        <v>539</v>
      </c>
      <c r="P41" s="17">
        <v>28</v>
      </c>
      <c r="Q41" s="17">
        <v>511</v>
      </c>
      <c r="R41" s="112"/>
      <c r="S41" s="19">
        <v>1956</v>
      </c>
      <c r="T41" s="17">
        <f t="shared" si="5"/>
        <v>9647</v>
      </c>
      <c r="U41" s="17">
        <f t="shared" si="6"/>
        <v>6001</v>
      </c>
      <c r="V41" s="17">
        <v>5611</v>
      </c>
      <c r="W41" s="17">
        <v>390</v>
      </c>
      <c r="X41" s="17">
        <f t="shared" si="37"/>
        <v>2195</v>
      </c>
      <c r="Y41" s="17">
        <v>1846</v>
      </c>
      <c r="Z41" s="17">
        <v>141</v>
      </c>
      <c r="AA41" s="17">
        <f t="shared" si="7"/>
        <v>1705</v>
      </c>
      <c r="AB41" s="17">
        <v>349</v>
      </c>
      <c r="AC41" s="17">
        <v>11</v>
      </c>
      <c r="AD41" s="17">
        <f t="shared" si="8"/>
        <v>338</v>
      </c>
      <c r="AE41" s="17">
        <v>121</v>
      </c>
      <c r="AF41" s="17">
        <v>1330</v>
      </c>
      <c r="AH41" s="19">
        <v>1956</v>
      </c>
      <c r="AI41" s="17">
        <v>10524</v>
      </c>
      <c r="AJ41" s="17">
        <f t="shared" si="9"/>
        <v>290</v>
      </c>
      <c r="AK41" s="17">
        <v>28</v>
      </c>
      <c r="AL41" s="17">
        <v>127</v>
      </c>
      <c r="AM41" s="17">
        <v>135</v>
      </c>
      <c r="AN41" s="17">
        <v>551</v>
      </c>
      <c r="AO41" s="17">
        <v>812</v>
      </c>
      <c r="AP41" s="17">
        <v>6391</v>
      </c>
      <c r="AQ41" s="17">
        <f t="shared" si="10"/>
        <v>537</v>
      </c>
      <c r="AR41" s="17">
        <v>341</v>
      </c>
      <c r="AS41" s="17">
        <v>196</v>
      </c>
      <c r="AT41" s="17">
        <f t="shared" si="11"/>
        <v>1943</v>
      </c>
      <c r="AU41" s="17"/>
      <c r="AV41" s="19">
        <v>1956</v>
      </c>
      <c r="AW41" s="17">
        <f t="shared" si="12"/>
        <v>10524</v>
      </c>
      <c r="AX41" s="17">
        <f t="shared" si="13"/>
        <v>146</v>
      </c>
      <c r="AY41" s="17">
        <v>131</v>
      </c>
      <c r="AZ41" s="17">
        <v>131</v>
      </c>
      <c r="BA41" s="17">
        <v>0</v>
      </c>
      <c r="BB41" s="17">
        <v>15</v>
      </c>
      <c r="BC41" s="17">
        <v>15</v>
      </c>
      <c r="BD41" s="17">
        <v>0</v>
      </c>
      <c r="BE41" s="17">
        <v>7007</v>
      </c>
      <c r="BF41" s="17">
        <v>279</v>
      </c>
      <c r="BG41" s="17">
        <f t="shared" si="14"/>
        <v>6728</v>
      </c>
      <c r="BH41" s="17">
        <v>3371</v>
      </c>
      <c r="BJ41" s="19">
        <v>1956</v>
      </c>
      <c r="BK41" s="17">
        <v>14812</v>
      </c>
      <c r="BL41" s="17">
        <v>3234</v>
      </c>
      <c r="BM41" s="17">
        <v>309</v>
      </c>
      <c r="BN41" s="17">
        <v>701</v>
      </c>
      <c r="BO41" s="17">
        <v>1981</v>
      </c>
      <c r="BP41" s="17">
        <f t="shared" si="15"/>
        <v>243</v>
      </c>
      <c r="BQ41" s="17">
        <v>881</v>
      </c>
      <c r="BR41" s="17">
        <v>853</v>
      </c>
      <c r="BS41" s="17">
        <v>7571</v>
      </c>
      <c r="BT41" s="17">
        <f t="shared" si="16"/>
        <v>1589</v>
      </c>
      <c r="BU41" s="17">
        <v>1139</v>
      </c>
      <c r="BV41" s="17">
        <v>450</v>
      </c>
      <c r="BW41" s="17">
        <f t="shared" si="17"/>
        <v>2665</v>
      </c>
      <c r="BX41" s="109"/>
      <c r="BY41" s="19">
        <v>1956</v>
      </c>
      <c r="BZ41" s="17">
        <f t="shared" si="18"/>
        <v>14812</v>
      </c>
      <c r="CA41" s="17">
        <f t="shared" si="19"/>
        <v>7053</v>
      </c>
      <c r="CB41" s="17">
        <v>5910</v>
      </c>
      <c r="CC41" s="17">
        <v>5686</v>
      </c>
      <c r="CD41" s="17">
        <f t="shared" si="20"/>
        <v>224</v>
      </c>
      <c r="CE41" s="17">
        <v>1143</v>
      </c>
      <c r="CF41" s="17">
        <v>1124</v>
      </c>
      <c r="CG41" s="17">
        <f t="shared" si="21"/>
        <v>19</v>
      </c>
      <c r="CH41" s="17">
        <v>5433</v>
      </c>
      <c r="CI41" s="17">
        <v>1892</v>
      </c>
      <c r="CJ41" s="17">
        <f t="shared" si="22"/>
        <v>3541</v>
      </c>
      <c r="CK41" s="17">
        <v>2326</v>
      </c>
      <c r="CL41" s="109"/>
      <c r="CM41" s="19">
        <v>1956</v>
      </c>
      <c r="CN41" s="17">
        <v>29398</v>
      </c>
      <c r="CO41" s="17">
        <f t="shared" si="38"/>
        <v>6693</v>
      </c>
      <c r="CP41" s="17">
        <f t="shared" si="39"/>
        <v>19366</v>
      </c>
      <c r="CQ41" s="17">
        <f t="shared" si="52"/>
        <v>3339</v>
      </c>
      <c r="CS41" s="19">
        <v>1956</v>
      </c>
      <c r="CT41" s="17">
        <f t="shared" si="24"/>
        <v>29398</v>
      </c>
      <c r="CU41" s="17">
        <v>5734</v>
      </c>
      <c r="CV41" s="17">
        <f t="shared" si="25"/>
        <v>7108</v>
      </c>
      <c r="CW41" s="17">
        <v>5958</v>
      </c>
      <c r="CX41" s="17">
        <f t="shared" si="26"/>
        <v>1150</v>
      </c>
      <c r="CY41" s="17">
        <v>9797</v>
      </c>
      <c r="CZ41" s="17">
        <f t="shared" si="40"/>
        <v>6759</v>
      </c>
      <c r="DA41" s="109"/>
      <c r="DB41" s="19">
        <v>1956</v>
      </c>
      <c r="DC41" s="95">
        <f t="shared" si="41"/>
        <v>445</v>
      </c>
      <c r="DD41" s="95">
        <f t="shared" si="42"/>
        <v>0</v>
      </c>
      <c r="DE41" s="95">
        <f t="shared" si="43"/>
        <v>445</v>
      </c>
      <c r="DF41" s="17">
        <f t="shared" si="44"/>
        <v>1266</v>
      </c>
      <c r="DG41" s="17">
        <f t="shared" si="27"/>
        <v>1041</v>
      </c>
      <c r="DH41" s="17">
        <f t="shared" si="45"/>
        <v>551</v>
      </c>
      <c r="DI41" s="17">
        <f t="shared" si="28"/>
        <v>7203</v>
      </c>
      <c r="DJ41" s="17">
        <f t="shared" si="29"/>
        <v>537</v>
      </c>
      <c r="DK41" s="17">
        <f t="shared" si="30"/>
        <v>881</v>
      </c>
      <c r="DL41" s="17">
        <f t="shared" si="31"/>
        <v>8424</v>
      </c>
      <c r="DM41" s="17">
        <f t="shared" si="46"/>
        <v>1589</v>
      </c>
      <c r="DN41" s="17">
        <f t="shared" si="47"/>
        <v>2698</v>
      </c>
      <c r="DO41" s="17">
        <f t="shared" si="48"/>
        <v>16668</v>
      </c>
      <c r="DP41" s="95">
        <f t="shared" si="32"/>
        <v>2752</v>
      </c>
      <c r="DQ41" s="17">
        <f t="shared" si="33"/>
        <v>8291</v>
      </c>
      <c r="DR41" s="17">
        <f t="shared" si="34"/>
        <v>10894</v>
      </c>
      <c r="DS41" s="17">
        <f t="shared" si="35"/>
        <v>19366</v>
      </c>
      <c r="DT41" s="95">
        <f t="shared" si="36"/>
        <v>2571</v>
      </c>
      <c r="DU41" s="95">
        <f t="shared" si="49"/>
        <v>21937</v>
      </c>
      <c r="DV41" s="95"/>
      <c r="DW41" s="12">
        <v>1956</v>
      </c>
      <c r="DX41" s="11">
        <f>'Rec y Obligaciones'!CU41+'Rec y Obligaciones'!CW41</f>
        <v>11692</v>
      </c>
      <c r="DY41" s="11">
        <v>10602.4</v>
      </c>
      <c r="DZ41" s="123">
        <v>16100.000000000002</v>
      </c>
      <c r="EA41" s="95">
        <f t="shared" si="50"/>
        <v>9108</v>
      </c>
      <c r="EE41" s="17"/>
      <c r="EP41" s="17"/>
      <c r="EQ41" s="136"/>
      <c r="ER41" s="136"/>
      <c r="ET41" s="136"/>
      <c r="EU41" s="136"/>
      <c r="EV41" s="136"/>
    </row>
    <row r="42" spans="1:152" x14ac:dyDescent="0.25">
      <c r="A42" s="19">
        <v>1957</v>
      </c>
      <c r="B42" s="17">
        <v>10163</v>
      </c>
      <c r="C42" s="17">
        <v>6122</v>
      </c>
      <c r="D42" s="17">
        <f t="shared" si="0"/>
        <v>1552</v>
      </c>
      <c r="E42" s="17">
        <v>1753</v>
      </c>
      <c r="F42" s="17">
        <v>-201</v>
      </c>
      <c r="G42" s="17">
        <f t="shared" si="1"/>
        <v>1017</v>
      </c>
      <c r="H42" s="17">
        <v>211</v>
      </c>
      <c r="I42" s="17">
        <v>806</v>
      </c>
      <c r="J42" s="17">
        <f t="shared" si="2"/>
        <v>633</v>
      </c>
      <c r="K42" s="17">
        <v>523</v>
      </c>
      <c r="L42" s="17">
        <v>110</v>
      </c>
      <c r="M42" s="17">
        <v>110</v>
      </c>
      <c r="N42" s="17">
        <f t="shared" si="3"/>
        <v>0</v>
      </c>
      <c r="O42" s="17">
        <f t="shared" si="4"/>
        <v>839</v>
      </c>
      <c r="P42" s="17">
        <v>27</v>
      </c>
      <c r="Q42" s="17">
        <v>812</v>
      </c>
      <c r="R42" s="112"/>
      <c r="S42" s="19">
        <v>1957</v>
      </c>
      <c r="T42" s="17">
        <f t="shared" si="5"/>
        <v>10163</v>
      </c>
      <c r="U42" s="17">
        <f t="shared" si="6"/>
        <v>6390</v>
      </c>
      <c r="V42" s="17">
        <v>5922</v>
      </c>
      <c r="W42" s="17">
        <v>468</v>
      </c>
      <c r="X42" s="17">
        <f t="shared" si="37"/>
        <v>2233</v>
      </c>
      <c r="Y42" s="17">
        <v>1653</v>
      </c>
      <c r="Z42" s="17">
        <v>158</v>
      </c>
      <c r="AA42" s="17">
        <f t="shared" si="7"/>
        <v>1495</v>
      </c>
      <c r="AB42" s="17">
        <v>580</v>
      </c>
      <c r="AC42" s="17">
        <v>13</v>
      </c>
      <c r="AD42" s="17">
        <f t="shared" si="8"/>
        <v>567</v>
      </c>
      <c r="AE42" s="17">
        <v>120</v>
      </c>
      <c r="AF42" s="17">
        <v>1420</v>
      </c>
      <c r="AH42" s="19">
        <v>1957</v>
      </c>
      <c r="AI42" s="17">
        <v>10982</v>
      </c>
      <c r="AJ42" s="17">
        <f t="shared" si="9"/>
        <v>207</v>
      </c>
      <c r="AK42" s="17">
        <v>6</v>
      </c>
      <c r="AL42" s="17">
        <v>93</v>
      </c>
      <c r="AM42" s="17">
        <v>108</v>
      </c>
      <c r="AN42" s="17">
        <v>690</v>
      </c>
      <c r="AO42" s="17">
        <v>911</v>
      </c>
      <c r="AP42" s="17">
        <v>7291</v>
      </c>
      <c r="AQ42" s="17">
        <f t="shared" si="10"/>
        <v>285</v>
      </c>
      <c r="AR42" s="17">
        <v>165</v>
      </c>
      <c r="AS42" s="17">
        <v>120</v>
      </c>
      <c r="AT42" s="17">
        <f t="shared" si="11"/>
        <v>1598</v>
      </c>
      <c r="AU42" s="17"/>
      <c r="AV42" s="19">
        <v>1957</v>
      </c>
      <c r="AW42" s="17">
        <f t="shared" si="12"/>
        <v>10982</v>
      </c>
      <c r="AX42" s="17">
        <f t="shared" si="13"/>
        <v>148</v>
      </c>
      <c r="AY42" s="17">
        <v>132</v>
      </c>
      <c r="AZ42" s="17">
        <v>132</v>
      </c>
      <c r="BA42" s="17">
        <v>0</v>
      </c>
      <c r="BB42" s="17">
        <v>16</v>
      </c>
      <c r="BC42" s="17">
        <v>16</v>
      </c>
      <c r="BD42" s="17">
        <v>0</v>
      </c>
      <c r="BE42" s="17">
        <v>7534</v>
      </c>
      <c r="BF42" s="17">
        <v>481</v>
      </c>
      <c r="BG42" s="17">
        <f t="shared" si="14"/>
        <v>7053</v>
      </c>
      <c r="BH42" s="17">
        <v>3300</v>
      </c>
      <c r="BJ42" s="19">
        <v>1957</v>
      </c>
      <c r="BK42" s="17">
        <v>17238</v>
      </c>
      <c r="BL42" s="17">
        <v>3332</v>
      </c>
      <c r="BM42" s="17">
        <v>275</v>
      </c>
      <c r="BN42" s="17">
        <v>839</v>
      </c>
      <c r="BO42" s="17">
        <v>1943</v>
      </c>
      <c r="BP42" s="17">
        <f t="shared" si="15"/>
        <v>275</v>
      </c>
      <c r="BQ42" s="17">
        <v>1114</v>
      </c>
      <c r="BR42" s="17">
        <v>1098</v>
      </c>
      <c r="BS42" s="17">
        <v>8525</v>
      </c>
      <c r="BT42" s="17">
        <f t="shared" si="16"/>
        <v>2296</v>
      </c>
      <c r="BU42" s="17">
        <v>1791</v>
      </c>
      <c r="BV42" s="17">
        <v>505</v>
      </c>
      <c r="BW42" s="17">
        <f t="shared" si="17"/>
        <v>2816</v>
      </c>
      <c r="BX42" s="109"/>
      <c r="BY42" s="19">
        <v>1957</v>
      </c>
      <c r="BZ42" s="17">
        <f t="shared" si="18"/>
        <v>17238</v>
      </c>
      <c r="CA42" s="17">
        <f t="shared" si="19"/>
        <v>7901</v>
      </c>
      <c r="CB42" s="17">
        <v>6329</v>
      </c>
      <c r="CC42" s="17">
        <v>6110</v>
      </c>
      <c r="CD42" s="17">
        <f t="shared" si="20"/>
        <v>219</v>
      </c>
      <c r="CE42" s="17">
        <v>1572</v>
      </c>
      <c r="CF42" s="17">
        <v>1523</v>
      </c>
      <c r="CG42" s="17">
        <f t="shared" si="21"/>
        <v>49</v>
      </c>
      <c r="CH42" s="17">
        <v>6656</v>
      </c>
      <c r="CI42" s="17">
        <v>2140</v>
      </c>
      <c r="CJ42" s="17">
        <f t="shared" si="22"/>
        <v>4516</v>
      </c>
      <c r="CK42" s="17">
        <v>2681</v>
      </c>
      <c r="CL42" s="109"/>
      <c r="CM42" s="19">
        <v>1957</v>
      </c>
      <c r="CN42" s="17">
        <v>32003</v>
      </c>
      <c r="CO42" s="17">
        <f t="shared" si="38"/>
        <v>6403</v>
      </c>
      <c r="CP42" s="17">
        <f t="shared" si="39"/>
        <v>22198</v>
      </c>
      <c r="CQ42" s="17">
        <f t="shared" si="52"/>
        <v>3402</v>
      </c>
      <c r="CS42" s="19">
        <v>1957</v>
      </c>
      <c r="CT42" s="17">
        <f t="shared" si="24"/>
        <v>32003</v>
      </c>
      <c r="CU42" s="17">
        <v>6094</v>
      </c>
      <c r="CV42" s="17">
        <f t="shared" si="25"/>
        <v>7952</v>
      </c>
      <c r="CW42" s="17">
        <v>6400</v>
      </c>
      <c r="CX42" s="17">
        <f t="shared" si="26"/>
        <v>1552</v>
      </c>
      <c r="CY42" s="17">
        <v>10878</v>
      </c>
      <c r="CZ42" s="17">
        <f t="shared" si="40"/>
        <v>7079</v>
      </c>
      <c r="DA42" s="109"/>
      <c r="DB42" s="19">
        <v>1957</v>
      </c>
      <c r="DC42" s="95">
        <f t="shared" si="41"/>
        <v>633</v>
      </c>
      <c r="DD42" s="95">
        <f t="shared" si="42"/>
        <v>0</v>
      </c>
      <c r="DE42" s="95">
        <f t="shared" si="43"/>
        <v>633</v>
      </c>
      <c r="DF42" s="17">
        <f t="shared" si="44"/>
        <v>1552</v>
      </c>
      <c r="DG42" s="17">
        <f t="shared" si="27"/>
        <v>1017</v>
      </c>
      <c r="DH42" s="17">
        <f t="shared" si="45"/>
        <v>690</v>
      </c>
      <c r="DI42" s="17">
        <f t="shared" si="28"/>
        <v>8202</v>
      </c>
      <c r="DJ42" s="17">
        <f t="shared" si="29"/>
        <v>285</v>
      </c>
      <c r="DK42" s="17">
        <f t="shared" si="30"/>
        <v>1114</v>
      </c>
      <c r="DL42" s="17">
        <f t="shared" si="31"/>
        <v>9623</v>
      </c>
      <c r="DM42" s="17">
        <f t="shared" si="46"/>
        <v>2296</v>
      </c>
      <c r="DN42" s="17">
        <f t="shared" si="47"/>
        <v>3356</v>
      </c>
      <c r="DO42" s="17">
        <f t="shared" si="48"/>
        <v>18842</v>
      </c>
      <c r="DP42" s="95">
        <f t="shared" si="32"/>
        <v>3202</v>
      </c>
      <c r="DQ42" s="17">
        <f t="shared" si="33"/>
        <v>9177</v>
      </c>
      <c r="DR42" s="17">
        <f t="shared" si="34"/>
        <v>13033</v>
      </c>
      <c r="DS42" s="17">
        <f t="shared" si="35"/>
        <v>22198</v>
      </c>
      <c r="DT42" s="95">
        <f t="shared" si="36"/>
        <v>3214</v>
      </c>
      <c r="DU42" s="95">
        <f t="shared" si="49"/>
        <v>25412</v>
      </c>
      <c r="DV42" s="95"/>
      <c r="DW42" s="12">
        <v>1957</v>
      </c>
      <c r="DX42" s="11">
        <f>'Rec y Obligaciones'!CU42+'Rec y Obligaciones'!CW42</f>
        <v>12494</v>
      </c>
      <c r="DY42" s="11">
        <v>11578.5</v>
      </c>
      <c r="DZ42" s="123">
        <v>17300</v>
      </c>
      <c r="EA42" s="95">
        <f t="shared" si="50"/>
        <v>9324</v>
      </c>
      <c r="EE42" s="17"/>
      <c r="EP42" s="17"/>
      <c r="EQ42" s="136"/>
      <c r="ER42" s="136"/>
      <c r="ET42" s="136"/>
      <c r="EU42" s="136"/>
      <c r="EV42" s="136"/>
    </row>
    <row r="43" spans="1:152" x14ac:dyDescent="0.25">
      <c r="A43" s="19">
        <v>1958</v>
      </c>
      <c r="B43" s="17">
        <v>11248</v>
      </c>
      <c r="C43" s="17">
        <v>5128</v>
      </c>
      <c r="D43" s="17">
        <f t="shared" si="0"/>
        <v>2383</v>
      </c>
      <c r="E43" s="17">
        <v>2397</v>
      </c>
      <c r="F43" s="17">
        <v>-14</v>
      </c>
      <c r="G43" s="17">
        <f t="shared" si="1"/>
        <v>1950</v>
      </c>
      <c r="H43" s="17">
        <v>644</v>
      </c>
      <c r="I43" s="17">
        <v>1306</v>
      </c>
      <c r="J43" s="17">
        <f t="shared" si="2"/>
        <v>749</v>
      </c>
      <c r="K43" s="17">
        <v>571</v>
      </c>
      <c r="L43" s="17">
        <v>178</v>
      </c>
      <c r="M43" s="17">
        <v>177</v>
      </c>
      <c r="N43" s="17">
        <f t="shared" si="3"/>
        <v>1</v>
      </c>
      <c r="O43" s="17">
        <f t="shared" si="4"/>
        <v>1038</v>
      </c>
      <c r="P43" s="17">
        <v>64</v>
      </c>
      <c r="Q43" s="17">
        <v>974</v>
      </c>
      <c r="R43" s="112"/>
      <c r="S43" s="19">
        <v>1958</v>
      </c>
      <c r="T43" s="17">
        <f t="shared" si="5"/>
        <v>11248</v>
      </c>
      <c r="U43" s="17">
        <f t="shared" si="6"/>
        <v>6938</v>
      </c>
      <c r="V43" s="17">
        <v>6423</v>
      </c>
      <c r="W43" s="17">
        <v>515</v>
      </c>
      <c r="X43" s="17">
        <f t="shared" si="37"/>
        <v>2634</v>
      </c>
      <c r="Y43" s="17">
        <v>1933</v>
      </c>
      <c r="Z43" s="17">
        <v>288</v>
      </c>
      <c r="AA43" s="17">
        <f t="shared" si="7"/>
        <v>1645</v>
      </c>
      <c r="AB43" s="17">
        <v>701</v>
      </c>
      <c r="AC43" s="17">
        <v>7</v>
      </c>
      <c r="AD43" s="17">
        <f t="shared" si="8"/>
        <v>694</v>
      </c>
      <c r="AE43" s="17">
        <v>149</v>
      </c>
      <c r="AF43" s="17">
        <v>1527</v>
      </c>
      <c r="AH43" s="19">
        <v>1958</v>
      </c>
      <c r="AI43" s="17">
        <v>12756</v>
      </c>
      <c r="AJ43" s="17">
        <f t="shared" si="9"/>
        <v>188</v>
      </c>
      <c r="AK43" s="17">
        <v>4</v>
      </c>
      <c r="AL43" s="17">
        <v>68</v>
      </c>
      <c r="AM43" s="17">
        <v>116</v>
      </c>
      <c r="AN43" s="17">
        <v>560</v>
      </c>
      <c r="AO43" s="17">
        <v>1042</v>
      </c>
      <c r="AP43" s="17">
        <v>8742</v>
      </c>
      <c r="AQ43" s="17">
        <f t="shared" si="10"/>
        <v>482</v>
      </c>
      <c r="AR43" s="17">
        <v>314</v>
      </c>
      <c r="AS43" s="17">
        <v>168</v>
      </c>
      <c r="AT43" s="17">
        <f t="shared" si="11"/>
        <v>1742</v>
      </c>
      <c r="AU43" s="17"/>
      <c r="AV43" s="19">
        <v>1958</v>
      </c>
      <c r="AW43" s="17">
        <f t="shared" si="12"/>
        <v>12756</v>
      </c>
      <c r="AX43" s="17">
        <f t="shared" si="13"/>
        <v>189</v>
      </c>
      <c r="AY43" s="17">
        <v>175</v>
      </c>
      <c r="AZ43" s="17">
        <v>175</v>
      </c>
      <c r="BA43" s="17">
        <v>0</v>
      </c>
      <c r="BB43" s="17">
        <v>14</v>
      </c>
      <c r="BC43" s="17">
        <v>14</v>
      </c>
      <c r="BD43" s="17">
        <v>0</v>
      </c>
      <c r="BE43" s="17">
        <v>8953</v>
      </c>
      <c r="BF43" s="17">
        <v>176</v>
      </c>
      <c r="BG43" s="17">
        <f t="shared" si="14"/>
        <v>8777</v>
      </c>
      <c r="BH43" s="17">
        <v>3614</v>
      </c>
      <c r="BJ43" s="19">
        <v>1958</v>
      </c>
      <c r="BK43" s="17">
        <v>19585</v>
      </c>
      <c r="BL43" s="17">
        <v>4229</v>
      </c>
      <c r="BM43" s="17">
        <v>827</v>
      </c>
      <c r="BN43" s="17">
        <v>848</v>
      </c>
      <c r="BO43" s="17">
        <v>2254</v>
      </c>
      <c r="BP43" s="17">
        <f t="shared" si="15"/>
        <v>300</v>
      </c>
      <c r="BQ43" s="17">
        <v>1556</v>
      </c>
      <c r="BR43" s="17">
        <v>1277</v>
      </c>
      <c r="BS43" s="17">
        <v>8993</v>
      </c>
      <c r="BT43" s="17">
        <f t="shared" si="16"/>
        <v>2624</v>
      </c>
      <c r="BU43" s="17">
        <v>1819</v>
      </c>
      <c r="BV43" s="17">
        <v>805</v>
      </c>
      <c r="BW43" s="17">
        <f t="shared" si="17"/>
        <v>3160</v>
      </c>
      <c r="BX43" s="109"/>
      <c r="BY43" s="19">
        <v>1958</v>
      </c>
      <c r="BZ43" s="17">
        <f t="shared" si="18"/>
        <v>19585</v>
      </c>
      <c r="CA43" s="17">
        <f t="shared" si="19"/>
        <v>8560</v>
      </c>
      <c r="CB43" s="17">
        <v>6544</v>
      </c>
      <c r="CC43" s="17">
        <v>6309</v>
      </c>
      <c r="CD43" s="17">
        <f t="shared" si="20"/>
        <v>235</v>
      </c>
      <c r="CE43" s="17">
        <v>2016</v>
      </c>
      <c r="CF43" s="17">
        <v>1942</v>
      </c>
      <c r="CG43" s="17">
        <f t="shared" si="21"/>
        <v>74</v>
      </c>
      <c r="CH43" s="17">
        <v>8006</v>
      </c>
      <c r="CI43" s="17">
        <v>2354</v>
      </c>
      <c r="CJ43" s="17">
        <f t="shared" si="22"/>
        <v>5652</v>
      </c>
      <c r="CK43" s="17">
        <v>3019</v>
      </c>
      <c r="CL43" s="109"/>
      <c r="CM43" s="19">
        <v>1958</v>
      </c>
      <c r="CN43" s="17">
        <v>36130</v>
      </c>
      <c r="CO43" s="17">
        <f t="shared" si="38"/>
        <v>5959</v>
      </c>
      <c r="CP43" s="17">
        <f t="shared" si="39"/>
        <v>26503</v>
      </c>
      <c r="CQ43" s="17">
        <f t="shared" si="52"/>
        <v>3668</v>
      </c>
      <c r="CS43" s="19">
        <v>1958</v>
      </c>
      <c r="CT43" s="17">
        <f t="shared" si="24"/>
        <v>36130</v>
      </c>
      <c r="CU43" s="17">
        <v>6614</v>
      </c>
      <c r="CV43" s="17">
        <f t="shared" si="25"/>
        <v>8735</v>
      </c>
      <c r="CW43" s="17">
        <v>6772</v>
      </c>
      <c r="CX43" s="17">
        <f t="shared" si="26"/>
        <v>1963</v>
      </c>
      <c r="CY43" s="17">
        <v>13031</v>
      </c>
      <c r="CZ43" s="17">
        <f t="shared" si="40"/>
        <v>7750</v>
      </c>
      <c r="DA43" s="109"/>
      <c r="DB43" s="19">
        <v>1958</v>
      </c>
      <c r="DC43" s="95">
        <f t="shared" si="41"/>
        <v>748</v>
      </c>
      <c r="DD43" s="95">
        <f t="shared" si="42"/>
        <v>1</v>
      </c>
      <c r="DE43" s="95">
        <f t="shared" si="43"/>
        <v>749</v>
      </c>
      <c r="DF43" s="17">
        <f t="shared" si="44"/>
        <v>2383</v>
      </c>
      <c r="DG43" s="17">
        <f t="shared" si="27"/>
        <v>1950</v>
      </c>
      <c r="DH43" s="17">
        <f t="shared" si="45"/>
        <v>560</v>
      </c>
      <c r="DI43" s="17">
        <f t="shared" si="28"/>
        <v>9784</v>
      </c>
      <c r="DJ43" s="17">
        <f t="shared" si="29"/>
        <v>482</v>
      </c>
      <c r="DK43" s="17">
        <f t="shared" si="30"/>
        <v>1556</v>
      </c>
      <c r="DL43" s="17">
        <f t="shared" si="31"/>
        <v>10270</v>
      </c>
      <c r="DM43" s="17">
        <f t="shared" si="46"/>
        <v>2624</v>
      </c>
      <c r="DN43" s="17">
        <f t="shared" si="47"/>
        <v>4499</v>
      </c>
      <c r="DO43" s="17">
        <f t="shared" si="48"/>
        <v>22004</v>
      </c>
      <c r="DP43" s="95">
        <f t="shared" si="32"/>
        <v>5082</v>
      </c>
      <c r="DQ43" s="17">
        <f t="shared" si="33"/>
        <v>10826</v>
      </c>
      <c r="DR43" s="17">
        <f t="shared" si="34"/>
        <v>14450</v>
      </c>
      <c r="DS43" s="17">
        <f t="shared" si="35"/>
        <v>26503</v>
      </c>
      <c r="DT43" s="95">
        <f t="shared" si="36"/>
        <v>3855</v>
      </c>
      <c r="DU43" s="95">
        <f t="shared" si="49"/>
        <v>30358</v>
      </c>
      <c r="DV43" s="95"/>
      <c r="DW43" s="12">
        <v>1958</v>
      </c>
      <c r="DX43" s="11">
        <f>'Rec y Obligaciones'!CU43+'Rec y Obligaciones'!CW43</f>
        <v>13386</v>
      </c>
      <c r="DY43" s="11">
        <v>12354.2</v>
      </c>
      <c r="DZ43" s="123">
        <v>18600</v>
      </c>
      <c r="EA43" s="95">
        <f t="shared" si="50"/>
        <v>10210</v>
      </c>
      <c r="EE43" s="17"/>
      <c r="EP43" s="17"/>
      <c r="EQ43" s="136"/>
      <c r="ER43" s="136"/>
      <c r="ET43" s="136"/>
      <c r="EU43" s="136"/>
      <c r="EV43" s="136"/>
    </row>
    <row r="44" spans="1:152" x14ac:dyDescent="0.25">
      <c r="A44" s="19">
        <v>1959</v>
      </c>
      <c r="B44" s="17">
        <v>12299</v>
      </c>
      <c r="C44" s="17">
        <v>5911</v>
      </c>
      <c r="D44" s="17">
        <f t="shared" si="0"/>
        <v>1479</v>
      </c>
      <c r="E44" s="17">
        <v>1534</v>
      </c>
      <c r="F44" s="17">
        <v>-55</v>
      </c>
      <c r="G44" s="17">
        <f t="shared" si="1"/>
        <v>2848</v>
      </c>
      <c r="H44" s="17">
        <v>467</v>
      </c>
      <c r="I44" s="17">
        <v>2381</v>
      </c>
      <c r="J44" s="17">
        <f t="shared" si="2"/>
        <v>1145</v>
      </c>
      <c r="K44" s="17">
        <v>859</v>
      </c>
      <c r="L44" s="17">
        <v>286</v>
      </c>
      <c r="M44" s="17">
        <v>275</v>
      </c>
      <c r="N44" s="17">
        <f t="shared" si="3"/>
        <v>11</v>
      </c>
      <c r="O44" s="17">
        <f t="shared" si="4"/>
        <v>916</v>
      </c>
      <c r="P44" s="17">
        <v>19</v>
      </c>
      <c r="Q44" s="17">
        <v>897</v>
      </c>
      <c r="R44" s="112"/>
      <c r="S44" s="19">
        <v>1959</v>
      </c>
      <c r="T44" s="17">
        <f t="shared" si="5"/>
        <v>12299</v>
      </c>
      <c r="U44" s="17">
        <f t="shared" si="6"/>
        <v>7602</v>
      </c>
      <c r="V44" s="17">
        <v>7054</v>
      </c>
      <c r="W44" s="17">
        <v>548</v>
      </c>
      <c r="X44" s="17">
        <f t="shared" si="37"/>
        <v>2953</v>
      </c>
      <c r="Y44" s="17">
        <v>2292</v>
      </c>
      <c r="Z44" s="17">
        <v>256</v>
      </c>
      <c r="AA44" s="17">
        <f t="shared" si="7"/>
        <v>2036</v>
      </c>
      <c r="AB44" s="17">
        <v>661</v>
      </c>
      <c r="AC44" s="17">
        <v>10</v>
      </c>
      <c r="AD44" s="17">
        <f t="shared" si="8"/>
        <v>651</v>
      </c>
      <c r="AE44" s="17">
        <v>145</v>
      </c>
      <c r="AF44" s="17">
        <v>1599</v>
      </c>
      <c r="AH44" s="19">
        <v>1959</v>
      </c>
      <c r="AI44" s="17">
        <v>14649</v>
      </c>
      <c r="AJ44" s="17">
        <f t="shared" si="9"/>
        <v>275</v>
      </c>
      <c r="AK44" s="17">
        <v>27</v>
      </c>
      <c r="AL44" s="17">
        <v>101</v>
      </c>
      <c r="AM44" s="17">
        <v>147</v>
      </c>
      <c r="AN44" s="17">
        <v>339</v>
      </c>
      <c r="AO44" s="17">
        <v>1231</v>
      </c>
      <c r="AP44" s="17">
        <v>10505</v>
      </c>
      <c r="AQ44" s="17">
        <f t="shared" si="10"/>
        <v>455</v>
      </c>
      <c r="AR44" s="17">
        <v>265</v>
      </c>
      <c r="AS44" s="17">
        <v>190</v>
      </c>
      <c r="AT44" s="17">
        <f t="shared" si="11"/>
        <v>1844</v>
      </c>
      <c r="AU44" s="17"/>
      <c r="AV44" s="19">
        <v>1959</v>
      </c>
      <c r="AW44" s="17">
        <f t="shared" si="12"/>
        <v>14649</v>
      </c>
      <c r="AX44" s="17">
        <f t="shared" si="13"/>
        <v>173</v>
      </c>
      <c r="AY44" s="17">
        <v>163</v>
      </c>
      <c r="AZ44" s="17">
        <v>163</v>
      </c>
      <c r="BA44" s="17">
        <v>0</v>
      </c>
      <c r="BB44" s="17">
        <v>10</v>
      </c>
      <c r="BC44" s="17">
        <v>10</v>
      </c>
      <c r="BD44" s="17">
        <v>0</v>
      </c>
      <c r="BE44" s="17">
        <v>10144</v>
      </c>
      <c r="BF44" s="17">
        <v>393</v>
      </c>
      <c r="BG44" s="17">
        <f t="shared" si="14"/>
        <v>9751</v>
      </c>
      <c r="BH44" s="17">
        <v>4332</v>
      </c>
      <c r="BJ44" s="19">
        <v>1959</v>
      </c>
      <c r="BK44" s="17">
        <v>23187</v>
      </c>
      <c r="BL44" s="17">
        <v>4664</v>
      </c>
      <c r="BM44" s="17">
        <v>833</v>
      </c>
      <c r="BN44" s="17">
        <v>982</v>
      </c>
      <c r="BO44" s="17">
        <v>2524</v>
      </c>
      <c r="BP44" s="17">
        <f t="shared" si="15"/>
        <v>325</v>
      </c>
      <c r="BQ44" s="17">
        <v>2329</v>
      </c>
      <c r="BR44" s="17">
        <v>1454</v>
      </c>
      <c r="BS44" s="17">
        <v>10964</v>
      </c>
      <c r="BT44" s="17">
        <f t="shared" si="16"/>
        <v>2779</v>
      </c>
      <c r="BU44" s="17">
        <v>1639</v>
      </c>
      <c r="BV44" s="17">
        <v>1140</v>
      </c>
      <c r="BW44" s="17">
        <f t="shared" si="17"/>
        <v>3521</v>
      </c>
      <c r="BX44" s="109"/>
      <c r="BY44" s="19">
        <v>1959</v>
      </c>
      <c r="BZ44" s="17">
        <f t="shared" si="18"/>
        <v>23187</v>
      </c>
      <c r="CA44" s="17">
        <f t="shared" si="19"/>
        <v>9746</v>
      </c>
      <c r="CB44" s="17">
        <v>8076</v>
      </c>
      <c r="CC44" s="17">
        <v>7765</v>
      </c>
      <c r="CD44" s="17">
        <f t="shared" si="20"/>
        <v>311</v>
      </c>
      <c r="CE44" s="17">
        <v>1670</v>
      </c>
      <c r="CF44" s="17">
        <v>1537</v>
      </c>
      <c r="CG44" s="17">
        <f t="shared" si="21"/>
        <v>133</v>
      </c>
      <c r="CH44" s="17">
        <v>9972</v>
      </c>
      <c r="CI44" s="17">
        <v>2604</v>
      </c>
      <c r="CJ44" s="17">
        <f t="shared" si="22"/>
        <v>7368</v>
      </c>
      <c r="CK44" s="17">
        <v>3469</v>
      </c>
      <c r="CL44" s="109"/>
      <c r="CM44" s="19">
        <v>1959</v>
      </c>
      <c r="CN44" s="17">
        <v>41705</v>
      </c>
      <c r="CO44" s="17">
        <f t="shared" si="38"/>
        <v>6771</v>
      </c>
      <c r="CP44" s="17">
        <f t="shared" si="39"/>
        <v>31149</v>
      </c>
      <c r="CQ44" s="17">
        <f t="shared" si="52"/>
        <v>3785</v>
      </c>
      <c r="CS44" s="19">
        <v>1959</v>
      </c>
      <c r="CT44" s="17">
        <f t="shared" si="24"/>
        <v>41705</v>
      </c>
      <c r="CU44" s="17">
        <v>7250</v>
      </c>
      <c r="CV44" s="17">
        <f t="shared" si="25"/>
        <v>9830</v>
      </c>
      <c r="CW44" s="17">
        <v>8273</v>
      </c>
      <c r="CX44" s="17">
        <f t="shared" si="26"/>
        <v>1557</v>
      </c>
      <c r="CY44" s="17">
        <v>15710</v>
      </c>
      <c r="CZ44" s="17">
        <f t="shared" si="40"/>
        <v>8915</v>
      </c>
      <c r="DA44" s="109"/>
      <c r="DB44" s="19">
        <v>1959</v>
      </c>
      <c r="DC44" s="95">
        <f t="shared" si="41"/>
        <v>1134</v>
      </c>
      <c r="DD44" s="95">
        <f t="shared" si="42"/>
        <v>11</v>
      </c>
      <c r="DE44" s="95">
        <f t="shared" si="43"/>
        <v>1145</v>
      </c>
      <c r="DF44" s="17">
        <f t="shared" si="44"/>
        <v>1479</v>
      </c>
      <c r="DG44" s="17">
        <f t="shared" si="27"/>
        <v>2848</v>
      </c>
      <c r="DH44" s="17">
        <f t="shared" si="45"/>
        <v>339</v>
      </c>
      <c r="DI44" s="17">
        <f t="shared" si="28"/>
        <v>11736</v>
      </c>
      <c r="DJ44" s="17">
        <f t="shared" si="29"/>
        <v>455</v>
      </c>
      <c r="DK44" s="17">
        <f t="shared" si="30"/>
        <v>2329</v>
      </c>
      <c r="DL44" s="17">
        <f t="shared" si="31"/>
        <v>12418</v>
      </c>
      <c r="DM44" s="17">
        <f t="shared" si="46"/>
        <v>2779</v>
      </c>
      <c r="DN44" s="17">
        <f t="shared" si="47"/>
        <v>4147</v>
      </c>
      <c r="DO44" s="17">
        <f t="shared" si="48"/>
        <v>27002</v>
      </c>
      <c r="DP44" s="95">
        <f t="shared" si="32"/>
        <v>5472</v>
      </c>
      <c r="DQ44" s="17">
        <f t="shared" si="33"/>
        <v>12530</v>
      </c>
      <c r="DR44" s="17">
        <f t="shared" si="34"/>
        <v>17526</v>
      </c>
      <c r="DS44" s="17">
        <f t="shared" si="35"/>
        <v>31149</v>
      </c>
      <c r="DT44" s="95">
        <f t="shared" si="36"/>
        <v>4379</v>
      </c>
      <c r="DU44" s="95">
        <f t="shared" si="49"/>
        <v>35528</v>
      </c>
      <c r="DV44" s="95"/>
      <c r="DW44" s="12">
        <v>1959</v>
      </c>
      <c r="DX44" s="11">
        <f>'Rec y Obligaciones'!CU44+'Rec y Obligaciones'!CW44</f>
        <v>15523</v>
      </c>
      <c r="DY44" s="11">
        <v>13882</v>
      </c>
      <c r="DZ44" s="123">
        <v>20900</v>
      </c>
      <c r="EA44" s="95">
        <f t="shared" si="50"/>
        <v>11383</v>
      </c>
      <c r="EE44" s="17"/>
      <c r="EP44" s="17"/>
      <c r="EQ44" s="136"/>
      <c r="ER44" s="136"/>
      <c r="ET44" s="136"/>
      <c r="EU44" s="136"/>
      <c r="EV44" s="136"/>
    </row>
    <row r="45" spans="1:152" x14ac:dyDescent="0.25">
      <c r="A45" s="19">
        <v>1960</v>
      </c>
      <c r="B45" s="17">
        <v>13021</v>
      </c>
      <c r="C45" s="17">
        <v>5750</v>
      </c>
      <c r="D45" s="17">
        <f t="shared" si="0"/>
        <v>1713</v>
      </c>
      <c r="E45" s="17">
        <v>1383</v>
      </c>
      <c r="F45" s="17">
        <v>330</v>
      </c>
      <c r="G45" s="17">
        <f t="shared" si="1"/>
        <v>3303</v>
      </c>
      <c r="H45" s="17">
        <v>562</v>
      </c>
      <c r="I45" s="17">
        <v>2741</v>
      </c>
      <c r="J45" s="17">
        <f t="shared" si="2"/>
        <v>1140</v>
      </c>
      <c r="K45" s="17">
        <v>934</v>
      </c>
      <c r="L45" s="17">
        <v>206</v>
      </c>
      <c r="M45" s="17">
        <v>202</v>
      </c>
      <c r="N45" s="17">
        <f t="shared" si="3"/>
        <v>4</v>
      </c>
      <c r="O45" s="17">
        <f t="shared" si="4"/>
        <v>1115</v>
      </c>
      <c r="P45" s="17">
        <v>21</v>
      </c>
      <c r="Q45" s="17">
        <v>1094</v>
      </c>
      <c r="R45" s="112"/>
      <c r="S45" s="19">
        <v>1960</v>
      </c>
      <c r="T45" s="17">
        <f t="shared" si="5"/>
        <v>13021</v>
      </c>
      <c r="U45" s="17">
        <f t="shared" si="6"/>
        <v>8212</v>
      </c>
      <c r="V45" s="17">
        <v>7630</v>
      </c>
      <c r="W45" s="17">
        <v>582</v>
      </c>
      <c r="X45" s="17">
        <f t="shared" si="37"/>
        <v>2804</v>
      </c>
      <c r="Y45" s="17">
        <v>2285</v>
      </c>
      <c r="Z45" s="17">
        <v>217</v>
      </c>
      <c r="AA45" s="17">
        <f t="shared" si="7"/>
        <v>2068</v>
      </c>
      <c r="AB45" s="17">
        <v>519</v>
      </c>
      <c r="AC45" s="17">
        <v>8</v>
      </c>
      <c r="AD45" s="17">
        <f t="shared" si="8"/>
        <v>511</v>
      </c>
      <c r="AE45" s="17">
        <v>189</v>
      </c>
      <c r="AF45" s="17">
        <v>1816</v>
      </c>
      <c r="AH45" s="19">
        <v>1960</v>
      </c>
      <c r="AI45" s="17">
        <v>19547</v>
      </c>
      <c r="AJ45" s="17">
        <f t="shared" si="9"/>
        <v>391</v>
      </c>
      <c r="AK45" s="17">
        <v>21</v>
      </c>
      <c r="AL45" s="17">
        <v>136</v>
      </c>
      <c r="AM45" s="17">
        <v>234</v>
      </c>
      <c r="AN45" s="17">
        <v>762</v>
      </c>
      <c r="AO45" s="17">
        <v>1420</v>
      </c>
      <c r="AP45" s="17">
        <v>14535</v>
      </c>
      <c r="AQ45" s="17">
        <f t="shared" si="10"/>
        <v>524</v>
      </c>
      <c r="AR45" s="17">
        <v>275</v>
      </c>
      <c r="AS45" s="17">
        <v>249</v>
      </c>
      <c r="AT45" s="17">
        <f t="shared" si="11"/>
        <v>1915</v>
      </c>
      <c r="AU45" s="17"/>
      <c r="AV45" s="19">
        <v>1960</v>
      </c>
      <c r="AW45" s="17">
        <f t="shared" si="12"/>
        <v>19547</v>
      </c>
      <c r="AX45" s="17">
        <f t="shared" si="13"/>
        <v>178</v>
      </c>
      <c r="AY45" s="17">
        <v>169</v>
      </c>
      <c r="AZ45" s="17">
        <v>169</v>
      </c>
      <c r="BA45" s="17">
        <v>0</v>
      </c>
      <c r="BB45" s="17">
        <v>9</v>
      </c>
      <c r="BC45" s="17">
        <v>9</v>
      </c>
      <c r="BD45" s="17">
        <v>0</v>
      </c>
      <c r="BE45" s="17">
        <v>14374</v>
      </c>
      <c r="BF45" s="17">
        <v>230</v>
      </c>
      <c r="BG45" s="17">
        <f t="shared" si="14"/>
        <v>14144</v>
      </c>
      <c r="BH45" s="17">
        <v>4995</v>
      </c>
      <c r="BJ45" s="19">
        <v>1960</v>
      </c>
      <c r="BK45" s="17">
        <v>26717</v>
      </c>
      <c r="BL45" s="17">
        <v>3901</v>
      </c>
      <c r="BM45" s="17">
        <v>224</v>
      </c>
      <c r="BN45" s="17">
        <v>923</v>
      </c>
      <c r="BO45" s="17">
        <v>2442</v>
      </c>
      <c r="BP45" s="17">
        <f t="shared" si="15"/>
        <v>312</v>
      </c>
      <c r="BQ45" s="17">
        <v>2937</v>
      </c>
      <c r="BR45" s="17">
        <v>1624</v>
      </c>
      <c r="BS45" s="17">
        <v>13250</v>
      </c>
      <c r="BT45" s="17">
        <f t="shared" si="16"/>
        <v>3816</v>
      </c>
      <c r="BU45" s="17">
        <v>2288</v>
      </c>
      <c r="BV45" s="17">
        <v>1528</v>
      </c>
      <c r="BW45" s="17">
        <f t="shared" si="17"/>
        <v>3631</v>
      </c>
      <c r="BX45" s="109"/>
      <c r="BY45" s="19">
        <v>1960</v>
      </c>
      <c r="BZ45" s="17">
        <f t="shared" si="18"/>
        <v>26717</v>
      </c>
      <c r="CA45" s="17">
        <f t="shared" si="19"/>
        <v>10386</v>
      </c>
      <c r="CB45" s="17">
        <v>8952</v>
      </c>
      <c r="CC45" s="17">
        <v>8628</v>
      </c>
      <c r="CD45" s="17">
        <f t="shared" si="20"/>
        <v>324</v>
      </c>
      <c r="CE45" s="17">
        <v>1434</v>
      </c>
      <c r="CF45" s="17">
        <v>1378</v>
      </c>
      <c r="CG45" s="17">
        <f t="shared" si="21"/>
        <v>56</v>
      </c>
      <c r="CH45" s="17">
        <v>12427</v>
      </c>
      <c r="CI45" s="17">
        <v>3011</v>
      </c>
      <c r="CJ45" s="17">
        <f t="shared" si="22"/>
        <v>9416</v>
      </c>
      <c r="CK45" s="17">
        <v>3904</v>
      </c>
      <c r="CL45" s="109"/>
      <c r="CM45" s="19">
        <v>1960</v>
      </c>
      <c r="CN45" s="17">
        <v>48896</v>
      </c>
      <c r="CO45" s="17">
        <f t="shared" si="38"/>
        <v>5995</v>
      </c>
      <c r="CP45" s="17">
        <f t="shared" si="39"/>
        <v>39544</v>
      </c>
      <c r="CQ45" s="17">
        <f t="shared" ref="CQ45:CQ46" si="53">CN45-CO45-CP45</f>
        <v>3357</v>
      </c>
      <c r="CS45" s="19">
        <v>1960</v>
      </c>
      <c r="CT45" s="17">
        <f t="shared" si="24"/>
        <v>48896</v>
      </c>
      <c r="CU45" s="17">
        <v>7874</v>
      </c>
      <c r="CV45" s="17">
        <f t="shared" si="25"/>
        <v>10472</v>
      </c>
      <c r="CW45" s="17">
        <v>9077</v>
      </c>
      <c r="CX45" s="17">
        <f t="shared" si="26"/>
        <v>1395</v>
      </c>
      <c r="CY45" s="17">
        <v>21445</v>
      </c>
      <c r="CZ45" s="17">
        <f t="shared" si="40"/>
        <v>9105</v>
      </c>
      <c r="DA45" s="109"/>
      <c r="DB45" s="19">
        <v>1960</v>
      </c>
      <c r="DC45" s="95">
        <f t="shared" si="41"/>
        <v>1136</v>
      </c>
      <c r="DD45" s="95">
        <f t="shared" si="42"/>
        <v>4</v>
      </c>
      <c r="DE45" s="95">
        <f t="shared" si="43"/>
        <v>1140</v>
      </c>
      <c r="DF45" s="17">
        <f t="shared" si="44"/>
        <v>1713</v>
      </c>
      <c r="DG45" s="17">
        <f t="shared" si="27"/>
        <v>3303</v>
      </c>
      <c r="DH45" s="17">
        <f t="shared" si="45"/>
        <v>762</v>
      </c>
      <c r="DI45" s="17">
        <f t="shared" si="28"/>
        <v>15955</v>
      </c>
      <c r="DJ45" s="17">
        <f t="shared" si="29"/>
        <v>524</v>
      </c>
      <c r="DK45" s="17">
        <f t="shared" si="30"/>
        <v>2937</v>
      </c>
      <c r="DL45" s="17">
        <f t="shared" si="31"/>
        <v>14874</v>
      </c>
      <c r="DM45" s="17">
        <f t="shared" si="46"/>
        <v>3816</v>
      </c>
      <c r="DN45" s="17">
        <f t="shared" si="47"/>
        <v>5412</v>
      </c>
      <c r="DO45" s="17">
        <f t="shared" si="48"/>
        <v>34132</v>
      </c>
      <c r="DP45" s="95">
        <f t="shared" si="32"/>
        <v>6156</v>
      </c>
      <c r="DQ45" s="17">
        <f t="shared" si="33"/>
        <v>17241</v>
      </c>
      <c r="DR45" s="17">
        <f t="shared" si="34"/>
        <v>21627</v>
      </c>
      <c r="DS45" s="17">
        <f t="shared" si="35"/>
        <v>39544</v>
      </c>
      <c r="DT45" s="95">
        <f t="shared" si="36"/>
        <v>5480</v>
      </c>
      <c r="DU45" s="95">
        <f t="shared" si="49"/>
        <v>45024</v>
      </c>
      <c r="DV45" s="95"/>
      <c r="DW45" s="12">
        <v>1960</v>
      </c>
      <c r="DX45" s="11">
        <f>'Rec y Obligaciones'!CU45+'Rec y Obligaciones'!CW45</f>
        <v>16951</v>
      </c>
      <c r="DY45" s="11">
        <v>15537.7</v>
      </c>
      <c r="DZ45" s="123">
        <v>29100</v>
      </c>
      <c r="EA45" s="95">
        <f t="shared" si="50"/>
        <v>11906</v>
      </c>
      <c r="EE45" s="17"/>
      <c r="EP45" s="17"/>
      <c r="EQ45" s="136"/>
      <c r="ER45" s="136"/>
      <c r="ET45" s="136"/>
      <c r="EU45" s="136"/>
      <c r="EV45" s="136"/>
    </row>
    <row r="46" spans="1:152" x14ac:dyDescent="0.25">
      <c r="A46" s="19">
        <v>1961</v>
      </c>
      <c r="B46" s="17">
        <v>14547</v>
      </c>
      <c r="C46" s="17">
        <v>5501</v>
      </c>
      <c r="D46" s="17">
        <f t="shared" si="0"/>
        <v>1292</v>
      </c>
      <c r="E46" s="17">
        <v>916</v>
      </c>
      <c r="F46" s="17">
        <v>376</v>
      </c>
      <c r="G46" s="17">
        <f t="shared" si="1"/>
        <v>5434</v>
      </c>
      <c r="H46" s="17">
        <v>839</v>
      </c>
      <c r="I46" s="17">
        <v>4595</v>
      </c>
      <c r="J46" s="17">
        <f t="shared" si="2"/>
        <v>1187</v>
      </c>
      <c r="K46" s="17">
        <v>1020</v>
      </c>
      <c r="L46" s="17">
        <v>167</v>
      </c>
      <c r="M46" s="17">
        <v>156</v>
      </c>
      <c r="N46" s="17">
        <f t="shared" si="3"/>
        <v>11</v>
      </c>
      <c r="O46" s="17">
        <f t="shared" si="4"/>
        <v>1133</v>
      </c>
      <c r="P46" s="17">
        <v>21</v>
      </c>
      <c r="Q46" s="17">
        <v>1112</v>
      </c>
      <c r="R46" s="112"/>
      <c r="S46" s="19">
        <v>1961</v>
      </c>
      <c r="T46" s="17">
        <f t="shared" si="5"/>
        <v>14547</v>
      </c>
      <c r="U46" s="17">
        <f t="shared" si="6"/>
        <v>8632</v>
      </c>
      <c r="V46" s="17">
        <v>7994</v>
      </c>
      <c r="W46" s="17">
        <v>638</v>
      </c>
      <c r="X46" s="17">
        <f t="shared" si="37"/>
        <v>3065</v>
      </c>
      <c r="Y46" s="17">
        <v>2567</v>
      </c>
      <c r="Z46" s="17">
        <v>349</v>
      </c>
      <c r="AA46" s="17">
        <f t="shared" si="7"/>
        <v>2218</v>
      </c>
      <c r="AB46" s="17">
        <v>498</v>
      </c>
      <c r="AC46" s="17">
        <v>4</v>
      </c>
      <c r="AD46" s="17">
        <f t="shared" si="8"/>
        <v>494</v>
      </c>
      <c r="AE46" s="17">
        <v>181</v>
      </c>
      <c r="AF46" s="17">
        <v>2669</v>
      </c>
      <c r="AH46" s="19">
        <v>1961</v>
      </c>
      <c r="AI46" s="17">
        <v>23054</v>
      </c>
      <c r="AJ46" s="17">
        <f t="shared" si="9"/>
        <v>298</v>
      </c>
      <c r="AK46" s="17">
        <v>77</v>
      </c>
      <c r="AL46" s="17">
        <v>83</v>
      </c>
      <c r="AM46" s="17">
        <v>138</v>
      </c>
      <c r="AN46" s="17">
        <v>665</v>
      </c>
      <c r="AO46" s="17">
        <v>1521</v>
      </c>
      <c r="AP46" s="17">
        <v>16904</v>
      </c>
      <c r="AQ46" s="17">
        <f t="shared" si="10"/>
        <v>677</v>
      </c>
      <c r="AR46" s="17">
        <v>438</v>
      </c>
      <c r="AS46" s="17">
        <v>239</v>
      </c>
      <c r="AT46" s="17">
        <f t="shared" si="11"/>
        <v>2989</v>
      </c>
      <c r="AU46" s="17"/>
      <c r="AV46" s="19">
        <v>1961</v>
      </c>
      <c r="AW46" s="17">
        <f t="shared" si="12"/>
        <v>23054</v>
      </c>
      <c r="AX46" s="17">
        <f t="shared" si="13"/>
        <v>175</v>
      </c>
      <c r="AY46" s="17">
        <v>158</v>
      </c>
      <c r="AZ46" s="17">
        <v>158</v>
      </c>
      <c r="BA46" s="17">
        <v>0</v>
      </c>
      <c r="BB46" s="17">
        <v>17</v>
      </c>
      <c r="BC46" s="17">
        <v>17</v>
      </c>
      <c r="BD46" s="17">
        <v>0</v>
      </c>
      <c r="BE46" s="17">
        <v>17227</v>
      </c>
      <c r="BF46" s="17">
        <v>282</v>
      </c>
      <c r="BG46" s="17">
        <f t="shared" si="14"/>
        <v>16945</v>
      </c>
      <c r="BH46" s="17">
        <v>5652</v>
      </c>
      <c r="BJ46" s="19">
        <v>1961</v>
      </c>
      <c r="BK46" s="17">
        <v>30338</v>
      </c>
      <c r="BL46" s="17">
        <v>4448</v>
      </c>
      <c r="BM46" s="17">
        <v>317</v>
      </c>
      <c r="BN46" s="17">
        <v>1143</v>
      </c>
      <c r="BO46" s="17">
        <v>2649</v>
      </c>
      <c r="BP46" s="17">
        <f t="shared" si="15"/>
        <v>339</v>
      </c>
      <c r="BQ46" s="17">
        <v>3428</v>
      </c>
      <c r="BR46" s="17">
        <v>1932</v>
      </c>
      <c r="BS46" s="17">
        <v>14799</v>
      </c>
      <c r="BT46" s="17">
        <f t="shared" si="16"/>
        <v>4244</v>
      </c>
      <c r="BU46" s="17">
        <v>2527</v>
      </c>
      <c r="BV46" s="17">
        <v>1717</v>
      </c>
      <c r="BW46" s="17">
        <f t="shared" si="17"/>
        <v>4136</v>
      </c>
      <c r="BX46" s="109"/>
      <c r="BY46" s="19">
        <v>1961</v>
      </c>
      <c r="BZ46" s="17">
        <f t="shared" si="18"/>
        <v>30338</v>
      </c>
      <c r="CA46" s="17">
        <f t="shared" si="19"/>
        <v>11149</v>
      </c>
      <c r="CB46" s="17">
        <v>9534</v>
      </c>
      <c r="CC46" s="17">
        <v>9225</v>
      </c>
      <c r="CD46" s="17">
        <f t="shared" si="20"/>
        <v>309</v>
      </c>
      <c r="CE46" s="17">
        <v>1615</v>
      </c>
      <c r="CF46" s="17">
        <v>1436</v>
      </c>
      <c r="CG46" s="17">
        <f t="shared" si="21"/>
        <v>179</v>
      </c>
      <c r="CH46" s="17">
        <v>14973</v>
      </c>
      <c r="CI46" s="17">
        <v>3518</v>
      </c>
      <c r="CJ46" s="17">
        <f t="shared" si="22"/>
        <v>11455</v>
      </c>
      <c r="CK46" s="17">
        <v>4216</v>
      </c>
      <c r="CL46" s="109"/>
      <c r="CM46" s="19">
        <v>1961</v>
      </c>
      <c r="CN46" s="17">
        <v>57480</v>
      </c>
      <c r="CO46" s="17">
        <f t="shared" si="38"/>
        <v>5895</v>
      </c>
      <c r="CP46" s="17">
        <f t="shared" si="39"/>
        <v>45975</v>
      </c>
      <c r="CQ46" s="17">
        <f t="shared" si="53"/>
        <v>5610</v>
      </c>
      <c r="CS46" s="19">
        <v>1961</v>
      </c>
      <c r="CT46" s="17">
        <f t="shared" si="24"/>
        <v>57480</v>
      </c>
      <c r="CU46" s="17">
        <v>8274</v>
      </c>
      <c r="CV46" s="17">
        <f t="shared" si="25"/>
        <v>11192</v>
      </c>
      <c r="CW46" s="17">
        <v>9735</v>
      </c>
      <c r="CX46" s="17">
        <f t="shared" si="26"/>
        <v>1457</v>
      </c>
      <c r="CY46" s="17">
        <v>26355</v>
      </c>
      <c r="CZ46" s="17">
        <f t="shared" si="40"/>
        <v>11659</v>
      </c>
      <c r="DA46" s="109"/>
      <c r="DB46" s="19">
        <v>1961</v>
      </c>
      <c r="DC46" s="95">
        <f t="shared" si="41"/>
        <v>1176</v>
      </c>
      <c r="DD46" s="95">
        <f t="shared" si="42"/>
        <v>11</v>
      </c>
      <c r="DE46" s="95">
        <f t="shared" si="43"/>
        <v>1187</v>
      </c>
      <c r="DF46" s="17">
        <f t="shared" si="44"/>
        <v>1292</v>
      </c>
      <c r="DG46" s="17">
        <f t="shared" si="27"/>
        <v>5434</v>
      </c>
      <c r="DH46" s="17">
        <f t="shared" si="45"/>
        <v>665</v>
      </c>
      <c r="DI46" s="17">
        <f t="shared" si="28"/>
        <v>18425</v>
      </c>
      <c r="DJ46" s="17">
        <f t="shared" si="29"/>
        <v>677</v>
      </c>
      <c r="DK46" s="17">
        <f t="shared" si="30"/>
        <v>3428</v>
      </c>
      <c r="DL46" s="17">
        <f t="shared" si="31"/>
        <v>16731</v>
      </c>
      <c r="DM46" s="17">
        <f t="shared" si="46"/>
        <v>4244</v>
      </c>
      <c r="DN46" s="17">
        <f t="shared" si="47"/>
        <v>5385</v>
      </c>
      <c r="DO46" s="17">
        <f t="shared" si="48"/>
        <v>40590</v>
      </c>
      <c r="DP46" s="95">
        <f t="shared" si="32"/>
        <v>7913</v>
      </c>
      <c r="DQ46" s="17">
        <f t="shared" si="33"/>
        <v>19767</v>
      </c>
      <c r="DR46" s="17">
        <f t="shared" si="34"/>
        <v>24403</v>
      </c>
      <c r="DS46" s="17">
        <f t="shared" si="35"/>
        <v>45975</v>
      </c>
      <c r="DT46" s="95">
        <f t="shared" si="36"/>
        <v>6108</v>
      </c>
      <c r="DU46" s="95">
        <f t="shared" si="49"/>
        <v>52083</v>
      </c>
      <c r="DV46" s="95"/>
      <c r="DW46" s="12">
        <v>1961</v>
      </c>
      <c r="DX46" s="11">
        <f>'Rec y Obligaciones'!CU46+'Rec y Obligaciones'!CW46</f>
        <v>18009</v>
      </c>
      <c r="DY46" s="11">
        <v>16535.599999999999</v>
      </c>
      <c r="DZ46" s="123">
        <v>32800</v>
      </c>
      <c r="EA46" s="95">
        <f t="shared" si="50"/>
        <v>13414</v>
      </c>
      <c r="EE46" s="17"/>
      <c r="EP46" s="17"/>
      <c r="EQ46" s="136"/>
      <c r="ER46" s="136"/>
      <c r="ET46" s="136"/>
      <c r="EU46" s="136"/>
      <c r="EV46" s="136"/>
    </row>
    <row r="47" spans="1:152" x14ac:dyDescent="0.25">
      <c r="A47" s="19">
        <v>1962</v>
      </c>
      <c r="B47" s="17">
        <v>16041</v>
      </c>
      <c r="C47" s="17">
        <v>5729</v>
      </c>
      <c r="D47" s="17">
        <f t="shared" si="0"/>
        <v>383</v>
      </c>
      <c r="E47" s="17">
        <v>0</v>
      </c>
      <c r="F47" s="17">
        <v>383</v>
      </c>
      <c r="G47" s="17">
        <f t="shared" si="1"/>
        <v>7645</v>
      </c>
      <c r="H47" s="17">
        <v>636</v>
      </c>
      <c r="I47" s="17">
        <v>7009</v>
      </c>
      <c r="J47" s="17">
        <f t="shared" si="2"/>
        <v>1116</v>
      </c>
      <c r="K47" s="17">
        <v>985</v>
      </c>
      <c r="L47" s="17">
        <v>131</v>
      </c>
      <c r="M47" s="17">
        <v>107</v>
      </c>
      <c r="N47" s="17">
        <f t="shared" si="3"/>
        <v>24</v>
      </c>
      <c r="O47" s="17">
        <f t="shared" si="4"/>
        <v>1168</v>
      </c>
      <c r="P47" s="17">
        <v>29</v>
      </c>
      <c r="Q47" s="17">
        <v>1139</v>
      </c>
      <c r="R47" s="112"/>
      <c r="S47" s="19">
        <v>1962</v>
      </c>
      <c r="T47" s="17">
        <f t="shared" si="5"/>
        <v>16041</v>
      </c>
      <c r="U47" s="17">
        <f t="shared" si="6"/>
        <v>9562</v>
      </c>
      <c r="V47" s="17">
        <v>8866</v>
      </c>
      <c r="W47" s="17">
        <v>696</v>
      </c>
      <c r="X47" s="17">
        <f t="shared" si="37"/>
        <v>3336</v>
      </c>
      <c r="Y47" s="17">
        <v>2882</v>
      </c>
      <c r="Z47" s="17">
        <v>347</v>
      </c>
      <c r="AA47" s="17">
        <f t="shared" si="7"/>
        <v>2535</v>
      </c>
      <c r="AB47" s="17">
        <v>454</v>
      </c>
      <c r="AC47" s="17">
        <v>6</v>
      </c>
      <c r="AD47" s="17">
        <f t="shared" si="8"/>
        <v>448</v>
      </c>
      <c r="AE47" s="17">
        <v>208</v>
      </c>
      <c r="AF47" s="17">
        <v>2935</v>
      </c>
      <c r="AH47" s="19">
        <v>1962</v>
      </c>
      <c r="AI47" s="17">
        <v>29975</v>
      </c>
      <c r="AJ47" s="17">
        <f t="shared" si="9"/>
        <v>298</v>
      </c>
      <c r="AK47" s="17">
        <v>66</v>
      </c>
      <c r="AL47" s="17">
        <v>84</v>
      </c>
      <c r="AM47" s="17">
        <v>148</v>
      </c>
      <c r="AN47" s="17">
        <v>803</v>
      </c>
      <c r="AO47" s="17">
        <v>1733</v>
      </c>
      <c r="AP47" s="17">
        <v>19178</v>
      </c>
      <c r="AQ47" s="17">
        <f t="shared" si="10"/>
        <v>634</v>
      </c>
      <c r="AR47" s="17">
        <v>427</v>
      </c>
      <c r="AS47" s="17">
        <v>207</v>
      </c>
      <c r="AT47" s="17">
        <f t="shared" si="11"/>
        <v>7329</v>
      </c>
      <c r="AU47" s="17"/>
      <c r="AV47" s="19">
        <v>1962</v>
      </c>
      <c r="AW47" s="17">
        <f t="shared" si="12"/>
        <v>29975</v>
      </c>
      <c r="AX47" s="17">
        <f t="shared" si="13"/>
        <v>201</v>
      </c>
      <c r="AY47" s="17">
        <v>194</v>
      </c>
      <c r="AZ47" s="17">
        <v>194</v>
      </c>
      <c r="BA47" s="17">
        <v>0</v>
      </c>
      <c r="BB47" s="17">
        <v>7</v>
      </c>
      <c r="BC47" s="17">
        <v>7</v>
      </c>
      <c r="BD47" s="17">
        <v>0</v>
      </c>
      <c r="BE47" s="17">
        <v>23458</v>
      </c>
      <c r="BF47" s="17">
        <v>497</v>
      </c>
      <c r="BG47" s="17">
        <f t="shared" si="14"/>
        <v>22961</v>
      </c>
      <c r="BH47" s="17">
        <v>6316</v>
      </c>
      <c r="BJ47" s="19">
        <v>1962</v>
      </c>
      <c r="BK47" s="17">
        <v>35255</v>
      </c>
      <c r="BL47" s="17">
        <v>5069</v>
      </c>
      <c r="BM47" s="17">
        <v>364</v>
      </c>
      <c r="BN47" s="17">
        <v>1297</v>
      </c>
      <c r="BO47" s="17">
        <v>3020</v>
      </c>
      <c r="BP47" s="17">
        <f t="shared" si="15"/>
        <v>388</v>
      </c>
      <c r="BQ47" s="17">
        <v>4373</v>
      </c>
      <c r="BR47" s="17">
        <v>2544</v>
      </c>
      <c r="BS47" s="17">
        <v>16763</v>
      </c>
      <c r="BT47" s="17">
        <f t="shared" si="16"/>
        <v>4907</v>
      </c>
      <c r="BU47" s="17">
        <v>2872</v>
      </c>
      <c r="BV47" s="17">
        <v>2035</v>
      </c>
      <c r="BW47" s="17">
        <f t="shared" si="17"/>
        <v>4619</v>
      </c>
      <c r="BX47" s="109"/>
      <c r="BY47" s="19">
        <v>1962</v>
      </c>
      <c r="BZ47" s="17">
        <f t="shared" si="18"/>
        <v>35255</v>
      </c>
      <c r="CA47" s="17">
        <f t="shared" si="19"/>
        <v>12496</v>
      </c>
      <c r="CB47" s="17">
        <v>11064</v>
      </c>
      <c r="CC47" s="17">
        <v>10589</v>
      </c>
      <c r="CD47" s="17">
        <f t="shared" si="20"/>
        <v>475</v>
      </c>
      <c r="CE47" s="17">
        <v>1432</v>
      </c>
      <c r="CF47" s="17">
        <v>1395</v>
      </c>
      <c r="CG47" s="17">
        <f t="shared" si="21"/>
        <v>37</v>
      </c>
      <c r="CH47" s="17">
        <v>18094</v>
      </c>
      <c r="CI47" s="17">
        <v>3916</v>
      </c>
      <c r="CJ47" s="17">
        <f t="shared" si="22"/>
        <v>14178</v>
      </c>
      <c r="CK47" s="17">
        <v>4665</v>
      </c>
      <c r="CL47" s="109"/>
      <c r="CM47" s="19">
        <v>1962</v>
      </c>
      <c r="CN47" s="17">
        <v>65906</v>
      </c>
      <c r="CO47" s="17">
        <f t="shared" si="38"/>
        <v>6159</v>
      </c>
      <c r="CP47" s="17">
        <f t="shared" si="39"/>
        <v>53422</v>
      </c>
      <c r="CQ47" s="17">
        <f t="shared" ref="CQ47:CQ54" si="54">CN47-CO47-CP47</f>
        <v>6325</v>
      </c>
      <c r="CS47" s="19">
        <v>1962</v>
      </c>
      <c r="CT47" s="17">
        <f t="shared" si="24"/>
        <v>65906</v>
      </c>
      <c r="CU47" s="17">
        <v>9145</v>
      </c>
      <c r="CV47" s="17">
        <f t="shared" si="25"/>
        <v>12538</v>
      </c>
      <c r="CW47" s="17">
        <v>11130</v>
      </c>
      <c r="CX47" s="17">
        <f t="shared" si="26"/>
        <v>1408</v>
      </c>
      <c r="CY47" s="17">
        <v>31288</v>
      </c>
      <c r="CZ47" s="17">
        <f t="shared" si="40"/>
        <v>12935</v>
      </c>
      <c r="DA47" s="109"/>
      <c r="DB47" s="19">
        <v>1962</v>
      </c>
      <c r="DC47" s="95">
        <f t="shared" si="41"/>
        <v>1092</v>
      </c>
      <c r="DD47" s="95">
        <f t="shared" si="42"/>
        <v>24</v>
      </c>
      <c r="DE47" s="95">
        <f t="shared" si="43"/>
        <v>1116</v>
      </c>
      <c r="DF47" s="17">
        <f t="shared" si="44"/>
        <v>383</v>
      </c>
      <c r="DG47" s="17">
        <f t="shared" si="27"/>
        <v>7645</v>
      </c>
      <c r="DH47" s="17">
        <f t="shared" si="45"/>
        <v>803</v>
      </c>
      <c r="DI47" s="17">
        <f t="shared" si="28"/>
        <v>20911</v>
      </c>
      <c r="DJ47" s="17">
        <f t="shared" si="29"/>
        <v>634</v>
      </c>
      <c r="DK47" s="17">
        <f t="shared" si="30"/>
        <v>4373</v>
      </c>
      <c r="DL47" s="17">
        <f t="shared" si="31"/>
        <v>19307</v>
      </c>
      <c r="DM47" s="17">
        <f t="shared" si="46"/>
        <v>4907</v>
      </c>
      <c r="DN47" s="17">
        <f t="shared" si="47"/>
        <v>5559</v>
      </c>
      <c r="DO47" s="17">
        <f t="shared" si="48"/>
        <v>47863</v>
      </c>
      <c r="DP47" s="95">
        <f t="shared" si="32"/>
        <v>9144</v>
      </c>
      <c r="DQ47" s="17">
        <f t="shared" si="33"/>
        <v>22348</v>
      </c>
      <c r="DR47" s="17">
        <f t="shared" si="34"/>
        <v>28587</v>
      </c>
      <c r="DS47" s="17">
        <f t="shared" si="35"/>
        <v>53422</v>
      </c>
      <c r="DT47" s="95">
        <f t="shared" si="36"/>
        <v>6657</v>
      </c>
      <c r="DU47" s="95">
        <f t="shared" si="49"/>
        <v>60079</v>
      </c>
      <c r="DV47" s="95"/>
      <c r="DW47" s="12">
        <v>1962</v>
      </c>
      <c r="DX47" s="11">
        <f>'Rec y Obligaciones'!CU47+'Rec y Obligaciones'!CW47</f>
        <v>20275</v>
      </c>
      <c r="DY47" s="11">
        <v>17860.2</v>
      </c>
      <c r="DZ47" s="123">
        <v>38700</v>
      </c>
      <c r="EA47" s="95">
        <f t="shared" si="50"/>
        <v>14873</v>
      </c>
      <c r="EE47" s="17"/>
      <c r="EP47" s="17"/>
      <c r="EQ47" s="136"/>
      <c r="ER47" s="136"/>
      <c r="ET47" s="136"/>
      <c r="EU47" s="136"/>
      <c r="EV47" s="136"/>
    </row>
    <row r="48" spans="1:152" x14ac:dyDescent="0.25">
      <c r="A48" s="19">
        <v>1963</v>
      </c>
      <c r="B48" s="17">
        <v>18067</v>
      </c>
      <c r="C48" s="17">
        <v>7044</v>
      </c>
      <c r="D48" s="17">
        <f t="shared" si="0"/>
        <v>1808</v>
      </c>
      <c r="E48" s="17">
        <v>0</v>
      </c>
      <c r="F48" s="17">
        <v>1808</v>
      </c>
      <c r="G48" s="17">
        <f t="shared" si="1"/>
        <v>6260</v>
      </c>
      <c r="H48" s="17">
        <v>631</v>
      </c>
      <c r="I48" s="17">
        <v>5629</v>
      </c>
      <c r="J48" s="17">
        <f t="shared" si="2"/>
        <v>1399</v>
      </c>
      <c r="K48" s="17">
        <v>1303</v>
      </c>
      <c r="L48" s="17">
        <v>96</v>
      </c>
      <c r="M48" s="17">
        <v>77</v>
      </c>
      <c r="N48" s="17">
        <f t="shared" si="3"/>
        <v>19</v>
      </c>
      <c r="O48" s="17">
        <f t="shared" si="4"/>
        <v>1556</v>
      </c>
      <c r="P48" s="17">
        <v>27</v>
      </c>
      <c r="Q48" s="17">
        <v>1529</v>
      </c>
      <c r="R48" s="112"/>
      <c r="S48" s="19">
        <v>1963</v>
      </c>
      <c r="T48" s="17">
        <f t="shared" si="5"/>
        <v>18067</v>
      </c>
      <c r="U48" s="17">
        <f t="shared" si="6"/>
        <v>10735</v>
      </c>
      <c r="V48" s="17">
        <v>10005</v>
      </c>
      <c r="W48" s="17">
        <v>730</v>
      </c>
      <c r="X48" s="17">
        <f t="shared" si="37"/>
        <v>3761</v>
      </c>
      <c r="Y48" s="17">
        <v>3262</v>
      </c>
      <c r="Z48" s="17">
        <v>375</v>
      </c>
      <c r="AA48" s="17">
        <f t="shared" si="7"/>
        <v>2887</v>
      </c>
      <c r="AB48" s="17">
        <v>499</v>
      </c>
      <c r="AC48" s="17">
        <v>10</v>
      </c>
      <c r="AD48" s="17">
        <f t="shared" si="8"/>
        <v>489</v>
      </c>
      <c r="AE48" s="17">
        <v>879</v>
      </c>
      <c r="AF48" s="17">
        <v>2692</v>
      </c>
      <c r="AH48" s="19">
        <v>1963</v>
      </c>
      <c r="AI48" s="17">
        <v>29700</v>
      </c>
      <c r="AJ48" s="17">
        <f t="shared" si="9"/>
        <v>571</v>
      </c>
      <c r="AK48" s="17">
        <v>112</v>
      </c>
      <c r="AL48" s="17">
        <v>253</v>
      </c>
      <c r="AM48" s="17">
        <v>206</v>
      </c>
      <c r="AN48" s="17">
        <v>401</v>
      </c>
      <c r="AO48" s="17">
        <v>1912</v>
      </c>
      <c r="AP48" s="17">
        <v>21239</v>
      </c>
      <c r="AQ48" s="17">
        <f t="shared" si="10"/>
        <v>1759</v>
      </c>
      <c r="AR48" s="17">
        <v>662</v>
      </c>
      <c r="AS48" s="17">
        <v>1097</v>
      </c>
      <c r="AT48" s="17">
        <f t="shared" si="11"/>
        <v>3818</v>
      </c>
      <c r="AU48" s="17"/>
      <c r="AV48" s="19">
        <v>1963</v>
      </c>
      <c r="AW48" s="17">
        <f t="shared" si="12"/>
        <v>29700</v>
      </c>
      <c r="AX48" s="17">
        <f t="shared" si="13"/>
        <v>231</v>
      </c>
      <c r="AY48" s="17">
        <v>224</v>
      </c>
      <c r="AZ48" s="17">
        <v>224</v>
      </c>
      <c r="BA48" s="17">
        <v>0</v>
      </c>
      <c r="BB48" s="17">
        <v>7</v>
      </c>
      <c r="BC48" s="17">
        <v>7</v>
      </c>
      <c r="BD48" s="17">
        <v>0</v>
      </c>
      <c r="BE48" s="17">
        <v>22871</v>
      </c>
      <c r="BF48" s="17">
        <v>263</v>
      </c>
      <c r="BG48" s="17">
        <f t="shared" si="14"/>
        <v>22608</v>
      </c>
      <c r="BH48" s="17">
        <v>6598</v>
      </c>
      <c r="BJ48" s="19">
        <v>1963</v>
      </c>
      <c r="BK48" s="17">
        <v>43185</v>
      </c>
      <c r="BL48" s="17">
        <v>6625</v>
      </c>
      <c r="BM48" s="17">
        <v>997</v>
      </c>
      <c r="BN48" s="17">
        <v>1272</v>
      </c>
      <c r="BO48" s="17">
        <v>3916</v>
      </c>
      <c r="BP48" s="17">
        <f t="shared" si="15"/>
        <v>440</v>
      </c>
      <c r="BQ48" s="17">
        <v>6413</v>
      </c>
      <c r="BR48" s="17">
        <v>2867</v>
      </c>
      <c r="BS48" s="17">
        <v>20047</v>
      </c>
      <c r="BT48" s="17">
        <f t="shared" si="16"/>
        <v>5114</v>
      </c>
      <c r="BU48" s="17">
        <v>3085</v>
      </c>
      <c r="BV48" s="17">
        <v>2029</v>
      </c>
      <c r="BW48" s="17">
        <f t="shared" si="17"/>
        <v>6035</v>
      </c>
      <c r="BX48" s="109"/>
      <c r="BY48" s="19">
        <v>1963</v>
      </c>
      <c r="BZ48" s="17">
        <f t="shared" si="18"/>
        <v>43185</v>
      </c>
      <c r="CA48" s="17">
        <f t="shared" si="19"/>
        <v>14662</v>
      </c>
      <c r="CB48" s="17">
        <v>13163</v>
      </c>
      <c r="CC48" s="17">
        <v>12818</v>
      </c>
      <c r="CD48" s="17">
        <f t="shared" si="20"/>
        <v>345</v>
      </c>
      <c r="CE48" s="17">
        <v>1499</v>
      </c>
      <c r="CF48" s="17">
        <v>1447</v>
      </c>
      <c r="CG48" s="17">
        <f t="shared" si="21"/>
        <v>52</v>
      </c>
      <c r="CH48" s="17">
        <v>22431</v>
      </c>
      <c r="CI48" s="17">
        <v>4818</v>
      </c>
      <c r="CJ48" s="17">
        <f t="shared" si="22"/>
        <v>17613</v>
      </c>
      <c r="CK48" s="17">
        <v>6092</v>
      </c>
      <c r="CL48" s="109"/>
      <c r="CM48" s="19">
        <v>1963</v>
      </c>
      <c r="CN48" s="17">
        <v>77220</v>
      </c>
      <c r="CO48" s="17">
        <f t="shared" si="38"/>
        <v>8153</v>
      </c>
      <c r="CP48" s="17">
        <f t="shared" si="39"/>
        <v>60947</v>
      </c>
      <c r="CQ48" s="17">
        <f t="shared" si="54"/>
        <v>8120</v>
      </c>
      <c r="CS48" s="19">
        <v>1963</v>
      </c>
      <c r="CT48" s="17">
        <f t="shared" si="24"/>
        <v>77220</v>
      </c>
      <c r="CU48" s="17">
        <v>10264</v>
      </c>
      <c r="CV48" s="17">
        <f t="shared" si="25"/>
        <v>14882</v>
      </c>
      <c r="CW48" s="17">
        <v>13418</v>
      </c>
      <c r="CX48" s="17">
        <f t="shared" si="26"/>
        <v>1464</v>
      </c>
      <c r="CY48" s="17">
        <v>37760</v>
      </c>
      <c r="CZ48" s="17">
        <f t="shared" si="40"/>
        <v>14314</v>
      </c>
      <c r="DA48" s="109"/>
      <c r="DB48" s="19">
        <v>1963</v>
      </c>
      <c r="DC48" s="95">
        <f t="shared" si="41"/>
        <v>1380</v>
      </c>
      <c r="DD48" s="95">
        <f t="shared" si="42"/>
        <v>19</v>
      </c>
      <c r="DE48" s="95">
        <f t="shared" si="43"/>
        <v>1399</v>
      </c>
      <c r="DF48" s="17">
        <f t="shared" si="44"/>
        <v>1808</v>
      </c>
      <c r="DG48" s="17">
        <f t="shared" si="27"/>
        <v>6260</v>
      </c>
      <c r="DH48" s="17">
        <f t="shared" si="45"/>
        <v>401</v>
      </c>
      <c r="DI48" s="17">
        <f t="shared" si="28"/>
        <v>23151</v>
      </c>
      <c r="DJ48" s="17">
        <f t="shared" si="29"/>
        <v>1759</v>
      </c>
      <c r="DK48" s="17">
        <f t="shared" si="30"/>
        <v>6413</v>
      </c>
      <c r="DL48" s="17">
        <f t="shared" si="31"/>
        <v>22914</v>
      </c>
      <c r="DM48" s="17">
        <f t="shared" si="46"/>
        <v>5114</v>
      </c>
      <c r="DN48" s="17">
        <f t="shared" si="47"/>
        <v>8622</v>
      </c>
      <c r="DO48" s="17">
        <f t="shared" si="48"/>
        <v>52325</v>
      </c>
      <c r="DP48" s="95">
        <f t="shared" si="32"/>
        <v>9467</v>
      </c>
      <c r="DQ48" s="17">
        <f t="shared" si="33"/>
        <v>25311</v>
      </c>
      <c r="DR48" s="17">
        <f t="shared" si="34"/>
        <v>34441</v>
      </c>
      <c r="DS48" s="17">
        <f t="shared" si="35"/>
        <v>60947</v>
      </c>
      <c r="DT48" s="95">
        <f t="shared" si="36"/>
        <v>8272</v>
      </c>
      <c r="DU48" s="95">
        <f t="shared" si="49"/>
        <v>69219</v>
      </c>
      <c r="DV48" s="95"/>
      <c r="DW48" s="12">
        <v>1963</v>
      </c>
      <c r="DX48" s="11">
        <f>'Rec y Obligaciones'!CU48+'Rec y Obligaciones'!CW48</f>
        <v>23682</v>
      </c>
      <c r="DY48" s="11">
        <v>20429.8</v>
      </c>
      <c r="DZ48" s="123">
        <v>46400</v>
      </c>
      <c r="EA48" s="95">
        <f t="shared" si="50"/>
        <v>16511</v>
      </c>
      <c r="EE48" s="17"/>
      <c r="EP48" s="17"/>
      <c r="EQ48" s="136"/>
      <c r="ER48" s="136"/>
      <c r="ET48" s="136"/>
      <c r="EU48" s="136"/>
      <c r="EV48" s="136"/>
    </row>
    <row r="49" spans="1:152" x14ac:dyDescent="0.25">
      <c r="A49" s="19">
        <v>1964</v>
      </c>
      <c r="B49" s="17">
        <v>19365</v>
      </c>
      <c r="C49" s="17">
        <v>7699</v>
      </c>
      <c r="D49" s="17">
        <f t="shared" si="0"/>
        <v>1963</v>
      </c>
      <c r="E49" s="17">
        <v>2323</v>
      </c>
      <c r="F49" s="17">
        <v>-360</v>
      </c>
      <c r="G49" s="17">
        <f t="shared" si="1"/>
        <v>6054</v>
      </c>
      <c r="H49" s="17">
        <v>640</v>
      </c>
      <c r="I49" s="17">
        <v>5414</v>
      </c>
      <c r="J49" s="17">
        <f t="shared" si="2"/>
        <v>1838</v>
      </c>
      <c r="K49" s="17">
        <v>1305</v>
      </c>
      <c r="L49" s="17">
        <v>533</v>
      </c>
      <c r="M49" s="17">
        <v>77</v>
      </c>
      <c r="N49" s="17">
        <f t="shared" si="3"/>
        <v>456</v>
      </c>
      <c r="O49" s="17">
        <f t="shared" si="4"/>
        <v>1811</v>
      </c>
      <c r="P49" s="17">
        <v>27</v>
      </c>
      <c r="Q49" s="17">
        <v>1784</v>
      </c>
      <c r="R49" s="112"/>
      <c r="S49" s="19">
        <v>1964</v>
      </c>
      <c r="T49" s="17">
        <f t="shared" si="5"/>
        <v>19365</v>
      </c>
      <c r="U49" s="17">
        <f t="shared" si="6"/>
        <v>12415</v>
      </c>
      <c r="V49" s="17">
        <v>11626</v>
      </c>
      <c r="W49" s="17">
        <v>789</v>
      </c>
      <c r="X49" s="17">
        <f t="shared" si="37"/>
        <v>4281</v>
      </c>
      <c r="Y49" s="17">
        <v>3726</v>
      </c>
      <c r="Z49" s="17">
        <v>403</v>
      </c>
      <c r="AA49" s="17">
        <f t="shared" si="7"/>
        <v>3323</v>
      </c>
      <c r="AB49" s="17">
        <v>555</v>
      </c>
      <c r="AC49" s="17">
        <v>7</v>
      </c>
      <c r="AD49" s="17">
        <f t="shared" si="8"/>
        <v>548</v>
      </c>
      <c r="AE49" s="17">
        <v>365</v>
      </c>
      <c r="AF49" s="17">
        <v>2304</v>
      </c>
      <c r="AH49" s="19">
        <v>1964</v>
      </c>
      <c r="AI49" s="17">
        <v>34425</v>
      </c>
      <c r="AJ49" s="17">
        <f t="shared" si="9"/>
        <v>766</v>
      </c>
      <c r="AK49" s="17">
        <v>56</v>
      </c>
      <c r="AL49" s="17">
        <v>507</v>
      </c>
      <c r="AM49" s="17">
        <v>203</v>
      </c>
      <c r="AN49" s="17">
        <v>578</v>
      </c>
      <c r="AO49" s="17">
        <v>2169</v>
      </c>
      <c r="AP49" s="17">
        <v>25922</v>
      </c>
      <c r="AQ49" s="17">
        <f t="shared" si="10"/>
        <v>2302</v>
      </c>
      <c r="AR49" s="17">
        <v>807</v>
      </c>
      <c r="AS49" s="17">
        <v>1495</v>
      </c>
      <c r="AT49" s="17">
        <f t="shared" si="11"/>
        <v>2688</v>
      </c>
      <c r="AU49" s="17"/>
      <c r="AV49" s="19">
        <v>1964</v>
      </c>
      <c r="AW49" s="17">
        <f t="shared" si="12"/>
        <v>34425</v>
      </c>
      <c r="AX49" s="17">
        <f t="shared" si="13"/>
        <v>238</v>
      </c>
      <c r="AY49" s="17">
        <v>229</v>
      </c>
      <c r="AZ49" s="17">
        <v>229</v>
      </c>
      <c r="BA49" s="17">
        <v>0</v>
      </c>
      <c r="BB49" s="17">
        <v>9</v>
      </c>
      <c r="BC49" s="17">
        <v>9</v>
      </c>
      <c r="BD49" s="17">
        <v>0</v>
      </c>
      <c r="BE49" s="17">
        <v>26534</v>
      </c>
      <c r="BF49" s="17">
        <v>294</v>
      </c>
      <c r="BG49" s="17">
        <f t="shared" si="14"/>
        <v>26240</v>
      </c>
      <c r="BH49" s="17">
        <v>7653</v>
      </c>
      <c r="BJ49" s="19">
        <v>1964</v>
      </c>
      <c r="BK49" s="17">
        <v>53895</v>
      </c>
      <c r="BL49" s="17">
        <v>6670</v>
      </c>
      <c r="BM49" s="17">
        <v>922</v>
      </c>
      <c r="BN49" s="17">
        <v>1384</v>
      </c>
      <c r="BO49" s="17">
        <v>3910</v>
      </c>
      <c r="BP49" s="17">
        <f t="shared" si="15"/>
        <v>454</v>
      </c>
      <c r="BQ49" s="17">
        <v>9726</v>
      </c>
      <c r="BR49" s="17">
        <v>3148</v>
      </c>
      <c r="BS49" s="17">
        <v>25438</v>
      </c>
      <c r="BT49" s="17">
        <f t="shared" si="16"/>
        <v>5956</v>
      </c>
      <c r="BU49" s="17">
        <v>4016</v>
      </c>
      <c r="BV49" s="17">
        <v>1940</v>
      </c>
      <c r="BW49" s="17">
        <f t="shared" si="17"/>
        <v>6867</v>
      </c>
      <c r="BX49" s="109"/>
      <c r="BY49" s="19">
        <v>1964</v>
      </c>
      <c r="BZ49" s="17">
        <f t="shared" si="18"/>
        <v>53895</v>
      </c>
      <c r="CA49" s="17">
        <f t="shared" si="19"/>
        <v>17176</v>
      </c>
      <c r="CB49" s="17">
        <v>15512</v>
      </c>
      <c r="CC49" s="17">
        <v>15085</v>
      </c>
      <c r="CD49" s="17">
        <f t="shared" si="20"/>
        <v>427</v>
      </c>
      <c r="CE49" s="17">
        <v>1664</v>
      </c>
      <c r="CF49" s="17">
        <v>1619</v>
      </c>
      <c r="CG49" s="17">
        <f t="shared" si="21"/>
        <v>45</v>
      </c>
      <c r="CH49" s="17">
        <v>28945</v>
      </c>
      <c r="CI49" s="17">
        <v>6214</v>
      </c>
      <c r="CJ49" s="17">
        <f t="shared" si="22"/>
        <v>22731</v>
      </c>
      <c r="CK49" s="17">
        <v>7774</v>
      </c>
      <c r="CL49" s="109"/>
      <c r="CM49" s="19">
        <v>1964</v>
      </c>
      <c r="CN49" s="17">
        <v>91797</v>
      </c>
      <c r="CO49" s="17">
        <f t="shared" si="38"/>
        <v>8677</v>
      </c>
      <c r="CP49" s="17">
        <f t="shared" si="39"/>
        <v>74998</v>
      </c>
      <c r="CQ49" s="17">
        <f t="shared" si="54"/>
        <v>8122</v>
      </c>
      <c r="CS49" s="19">
        <v>1964</v>
      </c>
      <c r="CT49" s="17">
        <f t="shared" si="24"/>
        <v>91797</v>
      </c>
      <c r="CU49" s="17">
        <v>11923</v>
      </c>
      <c r="CV49" s="17">
        <f t="shared" si="25"/>
        <v>17354</v>
      </c>
      <c r="CW49" s="17">
        <v>15719</v>
      </c>
      <c r="CX49" s="17">
        <f t="shared" si="26"/>
        <v>1635</v>
      </c>
      <c r="CY49" s="17">
        <v>45889</v>
      </c>
      <c r="CZ49" s="17">
        <f t="shared" si="40"/>
        <v>16631</v>
      </c>
      <c r="DA49" s="109"/>
      <c r="DB49" s="19">
        <v>1964</v>
      </c>
      <c r="DC49" s="95">
        <f t="shared" si="41"/>
        <v>1382</v>
      </c>
      <c r="DD49" s="95">
        <f t="shared" si="42"/>
        <v>456</v>
      </c>
      <c r="DE49" s="95">
        <f t="shared" si="43"/>
        <v>1838</v>
      </c>
      <c r="DF49" s="17">
        <f t="shared" si="44"/>
        <v>1963</v>
      </c>
      <c r="DG49" s="17">
        <f t="shared" si="27"/>
        <v>6054</v>
      </c>
      <c r="DH49" s="17">
        <f t="shared" si="45"/>
        <v>578</v>
      </c>
      <c r="DI49" s="17">
        <f t="shared" si="28"/>
        <v>28091</v>
      </c>
      <c r="DJ49" s="17">
        <f t="shared" si="29"/>
        <v>2302</v>
      </c>
      <c r="DK49" s="17">
        <f t="shared" si="30"/>
        <v>9726</v>
      </c>
      <c r="DL49" s="17">
        <f t="shared" si="31"/>
        <v>28586</v>
      </c>
      <c r="DM49" s="17">
        <f t="shared" si="46"/>
        <v>5956</v>
      </c>
      <c r="DN49" s="17">
        <f t="shared" si="47"/>
        <v>12267</v>
      </c>
      <c r="DO49" s="17">
        <f t="shared" si="48"/>
        <v>62731</v>
      </c>
      <c r="DP49" s="95">
        <f t="shared" si="32"/>
        <v>9855</v>
      </c>
      <c r="DQ49" s="17">
        <f t="shared" si="33"/>
        <v>30971</v>
      </c>
      <c r="DR49" s="17">
        <f t="shared" si="34"/>
        <v>44268</v>
      </c>
      <c r="DS49" s="17">
        <f t="shared" si="35"/>
        <v>74998</v>
      </c>
      <c r="DT49" s="95">
        <f t="shared" si="36"/>
        <v>10096</v>
      </c>
      <c r="DU49" s="95">
        <f t="shared" si="49"/>
        <v>85094</v>
      </c>
      <c r="DV49" s="95"/>
      <c r="DW49" s="12">
        <v>1964</v>
      </c>
      <c r="DX49" s="11">
        <f>'Rec y Obligaciones'!CU49+'Rec y Obligaciones'!CW49</f>
        <v>27642</v>
      </c>
      <c r="DY49" s="11">
        <v>24467.9</v>
      </c>
      <c r="DZ49" s="123">
        <v>55500</v>
      </c>
      <c r="EA49" s="95">
        <f t="shared" si="50"/>
        <v>17554</v>
      </c>
      <c r="EE49" s="17"/>
      <c r="EP49" s="17"/>
      <c r="EQ49" s="136"/>
      <c r="ER49" s="136"/>
      <c r="ET49" s="136"/>
      <c r="EU49" s="136"/>
      <c r="EV49" s="136"/>
    </row>
    <row r="50" spans="1:152" x14ac:dyDescent="0.25">
      <c r="A50" s="19">
        <v>1965</v>
      </c>
      <c r="B50" s="17">
        <v>20635</v>
      </c>
      <c r="C50" s="17">
        <v>7220</v>
      </c>
      <c r="D50" s="17">
        <f t="shared" si="0"/>
        <v>7955</v>
      </c>
      <c r="E50" s="17">
        <v>7498</v>
      </c>
      <c r="F50" s="17">
        <v>457</v>
      </c>
      <c r="G50" s="17">
        <f t="shared" si="1"/>
        <v>2291</v>
      </c>
      <c r="H50" s="17">
        <v>1243</v>
      </c>
      <c r="I50" s="17">
        <v>1048</v>
      </c>
      <c r="J50" s="17">
        <f t="shared" si="2"/>
        <v>1634</v>
      </c>
      <c r="K50" s="17">
        <v>1277</v>
      </c>
      <c r="L50" s="17">
        <v>357</v>
      </c>
      <c r="M50" s="17">
        <v>155</v>
      </c>
      <c r="N50" s="17">
        <f t="shared" si="3"/>
        <v>202</v>
      </c>
      <c r="O50" s="17">
        <f t="shared" si="4"/>
        <v>1535</v>
      </c>
      <c r="P50" s="17">
        <v>31</v>
      </c>
      <c r="Q50" s="17">
        <v>1504</v>
      </c>
      <c r="R50" s="112"/>
      <c r="S50" s="19">
        <v>1965</v>
      </c>
      <c r="T50" s="17">
        <f t="shared" si="5"/>
        <v>20635</v>
      </c>
      <c r="U50" s="17">
        <f t="shared" si="6"/>
        <v>12971</v>
      </c>
      <c r="V50" s="17">
        <v>12153</v>
      </c>
      <c r="W50" s="17">
        <v>818</v>
      </c>
      <c r="X50" s="17">
        <f t="shared" si="37"/>
        <v>4476</v>
      </c>
      <c r="Y50" s="17">
        <v>3957</v>
      </c>
      <c r="Z50" s="17">
        <v>547</v>
      </c>
      <c r="AA50" s="17">
        <f t="shared" si="7"/>
        <v>3410</v>
      </c>
      <c r="AB50" s="17">
        <v>519</v>
      </c>
      <c r="AC50" s="17">
        <v>19</v>
      </c>
      <c r="AD50" s="17">
        <f t="shared" si="8"/>
        <v>500</v>
      </c>
      <c r="AE50" s="17">
        <v>455</v>
      </c>
      <c r="AF50" s="17">
        <v>2733</v>
      </c>
      <c r="AH50" s="19">
        <v>1965</v>
      </c>
      <c r="AI50" s="17">
        <v>39204</v>
      </c>
      <c r="AJ50" s="17">
        <f t="shared" si="9"/>
        <v>750</v>
      </c>
      <c r="AK50" s="17">
        <v>159</v>
      </c>
      <c r="AL50" s="17">
        <v>429</v>
      </c>
      <c r="AM50" s="17">
        <v>162</v>
      </c>
      <c r="AN50" s="17">
        <v>2259</v>
      </c>
      <c r="AO50" s="17">
        <v>2439</v>
      </c>
      <c r="AP50" s="17">
        <v>28044</v>
      </c>
      <c r="AQ50" s="17">
        <f t="shared" si="10"/>
        <v>2720</v>
      </c>
      <c r="AR50" s="17">
        <v>1323</v>
      </c>
      <c r="AS50" s="17">
        <v>1397</v>
      </c>
      <c r="AT50" s="17">
        <f t="shared" si="11"/>
        <v>2992</v>
      </c>
      <c r="AU50" s="17"/>
      <c r="AV50" s="19">
        <v>1965</v>
      </c>
      <c r="AW50" s="17">
        <f t="shared" si="12"/>
        <v>39204</v>
      </c>
      <c r="AX50" s="17">
        <f t="shared" si="13"/>
        <v>247</v>
      </c>
      <c r="AY50" s="17">
        <v>239</v>
      </c>
      <c r="AZ50" s="17">
        <v>239</v>
      </c>
      <c r="BA50" s="17">
        <v>0</v>
      </c>
      <c r="BB50" s="17">
        <v>8</v>
      </c>
      <c r="BC50" s="17">
        <v>8</v>
      </c>
      <c r="BD50" s="17">
        <v>0</v>
      </c>
      <c r="BE50" s="17">
        <v>29634</v>
      </c>
      <c r="BF50" s="17">
        <v>304</v>
      </c>
      <c r="BG50" s="17">
        <f t="shared" si="14"/>
        <v>29330</v>
      </c>
      <c r="BH50" s="17">
        <v>9323</v>
      </c>
      <c r="BJ50" s="19">
        <v>1965</v>
      </c>
      <c r="BK50" s="17">
        <v>61576</v>
      </c>
      <c r="BL50" s="17">
        <v>6844</v>
      </c>
      <c r="BM50" s="17">
        <v>839</v>
      </c>
      <c r="BN50" s="17">
        <v>1585</v>
      </c>
      <c r="BO50" s="17">
        <v>3992</v>
      </c>
      <c r="BP50" s="17">
        <f t="shared" si="15"/>
        <v>428</v>
      </c>
      <c r="BQ50" s="17">
        <v>11122</v>
      </c>
      <c r="BR50" s="17">
        <v>2813</v>
      </c>
      <c r="BS50" s="17">
        <v>31312</v>
      </c>
      <c r="BT50" s="17">
        <f t="shared" si="16"/>
        <v>5908</v>
      </c>
      <c r="BU50" s="17">
        <v>4609</v>
      </c>
      <c r="BV50" s="17">
        <v>1299</v>
      </c>
      <c r="BW50" s="17">
        <f t="shared" si="17"/>
        <v>7569</v>
      </c>
      <c r="BX50" s="109"/>
      <c r="BY50" s="19">
        <v>1965</v>
      </c>
      <c r="BZ50" s="17">
        <f t="shared" si="18"/>
        <v>61576</v>
      </c>
      <c r="CA50" s="17">
        <f t="shared" si="19"/>
        <v>18116</v>
      </c>
      <c r="CB50" s="17">
        <v>16555</v>
      </c>
      <c r="CC50" s="17">
        <v>16226</v>
      </c>
      <c r="CD50" s="17">
        <f t="shared" si="20"/>
        <v>329</v>
      </c>
      <c r="CE50" s="17">
        <v>1561</v>
      </c>
      <c r="CF50" s="17">
        <v>1543</v>
      </c>
      <c r="CG50" s="17">
        <f t="shared" si="21"/>
        <v>18</v>
      </c>
      <c r="CH50" s="17">
        <v>35028</v>
      </c>
      <c r="CI50" s="17">
        <v>7348</v>
      </c>
      <c r="CJ50" s="17">
        <f t="shared" si="22"/>
        <v>27680</v>
      </c>
      <c r="CK50" s="17">
        <v>8432</v>
      </c>
      <c r="CL50" s="109"/>
      <c r="CM50" s="19">
        <v>1965</v>
      </c>
      <c r="CN50" s="17">
        <v>106206</v>
      </c>
      <c r="CO50" s="17">
        <f t="shared" si="38"/>
        <v>8218</v>
      </c>
      <c r="CP50" s="17">
        <f t="shared" si="39"/>
        <v>88235</v>
      </c>
      <c r="CQ50" s="17">
        <f t="shared" si="54"/>
        <v>9753</v>
      </c>
      <c r="CS50" s="19">
        <v>1965</v>
      </c>
      <c r="CT50" s="17">
        <f t="shared" si="24"/>
        <v>106206</v>
      </c>
      <c r="CU50" s="17">
        <v>12506</v>
      </c>
      <c r="CV50" s="17">
        <f t="shared" si="25"/>
        <v>18582</v>
      </c>
      <c r="CW50" s="17">
        <v>17012</v>
      </c>
      <c r="CX50" s="17">
        <f t="shared" si="26"/>
        <v>1570</v>
      </c>
      <c r="CY50" s="17">
        <v>55932</v>
      </c>
      <c r="CZ50" s="17">
        <f t="shared" si="40"/>
        <v>19186</v>
      </c>
      <c r="DA50" s="109"/>
      <c r="DB50" s="19">
        <v>1965</v>
      </c>
      <c r="DC50" s="95">
        <f t="shared" si="41"/>
        <v>1432</v>
      </c>
      <c r="DD50" s="95">
        <f t="shared" si="42"/>
        <v>202</v>
      </c>
      <c r="DE50" s="95">
        <f t="shared" si="43"/>
        <v>1634</v>
      </c>
      <c r="DF50" s="17">
        <f t="shared" si="44"/>
        <v>7955</v>
      </c>
      <c r="DG50" s="17">
        <f t="shared" ref="DG50:DG67" si="55">G50</f>
        <v>2291</v>
      </c>
      <c r="DH50" s="17">
        <f t="shared" si="45"/>
        <v>2259</v>
      </c>
      <c r="DI50" s="17">
        <f t="shared" ref="DI50:DI67" si="56">AO50+AP50</f>
        <v>30483</v>
      </c>
      <c r="DJ50" s="17">
        <f t="shared" ref="DJ50:DJ67" si="57">AQ50</f>
        <v>2720</v>
      </c>
      <c r="DK50" s="17">
        <f t="shared" ref="DK50:DK67" si="58">BQ50</f>
        <v>11122</v>
      </c>
      <c r="DL50" s="17">
        <f t="shared" ref="DL50:DL67" si="59">BR50+BS50</f>
        <v>34125</v>
      </c>
      <c r="DM50" s="17">
        <f t="shared" si="46"/>
        <v>5908</v>
      </c>
      <c r="DN50" s="17">
        <f t="shared" si="47"/>
        <v>21336</v>
      </c>
      <c r="DO50" s="17">
        <f t="shared" si="48"/>
        <v>66899</v>
      </c>
      <c r="DP50" s="95">
        <f t="shared" ref="DP50:DP67" si="60">DE50+DF50+DG50</f>
        <v>11880</v>
      </c>
      <c r="DQ50" s="17">
        <f t="shared" ref="DQ50:DQ67" si="61">DH50+DI50+DJ50</f>
        <v>35462</v>
      </c>
      <c r="DR50" s="17">
        <f t="shared" ref="DR50:DR67" si="62">DK50+DL50+DM50</f>
        <v>51155</v>
      </c>
      <c r="DS50" s="17">
        <f t="shared" ref="DS50:DS67" si="63">DN50+DO50</f>
        <v>88235</v>
      </c>
      <c r="DT50" s="95">
        <f t="shared" ref="DT50:DT67" si="64">DE50+DJ50+DM50</f>
        <v>10262</v>
      </c>
      <c r="DU50" s="95">
        <f t="shared" si="49"/>
        <v>98497</v>
      </c>
      <c r="DV50" s="95"/>
      <c r="DW50" s="12">
        <v>1965</v>
      </c>
      <c r="DX50" s="11">
        <f>'Rec y Obligaciones'!CU50+'Rec y Obligaciones'!CW50</f>
        <v>29518</v>
      </c>
      <c r="DY50" s="11">
        <v>26711</v>
      </c>
      <c r="DZ50" s="123">
        <v>64000</v>
      </c>
      <c r="EA50" s="95">
        <f t="shared" si="50"/>
        <v>19100</v>
      </c>
      <c r="EE50" s="17"/>
      <c r="EP50" s="17"/>
      <c r="EQ50" s="136"/>
      <c r="ER50" s="136"/>
      <c r="ET50" s="136"/>
      <c r="EU50" s="136"/>
      <c r="EV50" s="136"/>
    </row>
    <row r="51" spans="1:152" x14ac:dyDescent="0.25">
      <c r="A51" s="19">
        <v>1966</v>
      </c>
      <c r="B51" s="17">
        <v>22884</v>
      </c>
      <c r="C51" s="17">
        <v>7233</v>
      </c>
      <c r="D51" s="17">
        <f t="shared" si="0"/>
        <v>10093</v>
      </c>
      <c r="E51" s="17">
        <v>9206</v>
      </c>
      <c r="F51" s="17">
        <v>887</v>
      </c>
      <c r="G51" s="17">
        <f t="shared" si="1"/>
        <v>2917</v>
      </c>
      <c r="H51" s="17">
        <v>1224</v>
      </c>
      <c r="I51" s="17">
        <v>1693</v>
      </c>
      <c r="J51" s="17">
        <f t="shared" si="2"/>
        <v>1012</v>
      </c>
      <c r="K51" s="17">
        <v>783</v>
      </c>
      <c r="L51" s="17">
        <v>229</v>
      </c>
      <c r="M51" s="17">
        <v>110</v>
      </c>
      <c r="N51" s="17">
        <f t="shared" si="3"/>
        <v>119</v>
      </c>
      <c r="O51" s="17">
        <f t="shared" si="4"/>
        <v>1629</v>
      </c>
      <c r="P51" s="17">
        <v>53</v>
      </c>
      <c r="Q51" s="17">
        <v>1576</v>
      </c>
      <c r="R51" s="112"/>
      <c r="S51" s="19">
        <v>1966</v>
      </c>
      <c r="T51" s="17">
        <f t="shared" si="5"/>
        <v>22884</v>
      </c>
      <c r="U51" s="17">
        <f t="shared" si="6"/>
        <v>14142</v>
      </c>
      <c r="V51" s="17">
        <v>13270</v>
      </c>
      <c r="W51" s="17">
        <v>872</v>
      </c>
      <c r="X51" s="17">
        <f t="shared" si="37"/>
        <v>5182</v>
      </c>
      <c r="Y51" s="17">
        <v>4643</v>
      </c>
      <c r="Z51" s="17">
        <v>661</v>
      </c>
      <c r="AA51" s="17">
        <f t="shared" si="7"/>
        <v>3982</v>
      </c>
      <c r="AB51" s="17">
        <v>539</v>
      </c>
      <c r="AC51" s="17">
        <v>17</v>
      </c>
      <c r="AD51" s="17">
        <f t="shared" si="8"/>
        <v>522</v>
      </c>
      <c r="AE51" s="17">
        <v>614</v>
      </c>
      <c r="AF51" s="17">
        <v>2946</v>
      </c>
      <c r="AH51" s="19">
        <v>1966</v>
      </c>
      <c r="AI51" s="17">
        <v>42905</v>
      </c>
      <c r="AJ51" s="17">
        <f t="shared" si="9"/>
        <v>1001</v>
      </c>
      <c r="AK51" s="17">
        <v>165</v>
      </c>
      <c r="AL51" s="17">
        <v>507</v>
      </c>
      <c r="AM51" s="17">
        <v>329</v>
      </c>
      <c r="AN51" s="17">
        <v>2248</v>
      </c>
      <c r="AO51" s="17">
        <v>2546</v>
      </c>
      <c r="AP51" s="17">
        <v>30575</v>
      </c>
      <c r="AQ51" s="17">
        <f t="shared" si="10"/>
        <v>3220</v>
      </c>
      <c r="AR51" s="17">
        <v>1390</v>
      </c>
      <c r="AS51" s="17">
        <v>1830</v>
      </c>
      <c r="AT51" s="17">
        <f t="shared" si="11"/>
        <v>3315</v>
      </c>
      <c r="AU51" s="17"/>
      <c r="AV51" s="19">
        <v>1966</v>
      </c>
      <c r="AW51" s="17">
        <f t="shared" si="12"/>
        <v>42905</v>
      </c>
      <c r="AX51" s="17">
        <f t="shared" si="13"/>
        <v>290</v>
      </c>
      <c r="AY51" s="17">
        <v>282</v>
      </c>
      <c r="AZ51" s="17">
        <v>282</v>
      </c>
      <c r="BA51" s="17">
        <v>0</v>
      </c>
      <c r="BB51" s="17">
        <v>8</v>
      </c>
      <c r="BC51" s="17">
        <v>8</v>
      </c>
      <c r="BD51" s="17">
        <v>0</v>
      </c>
      <c r="BE51" s="17">
        <v>32988</v>
      </c>
      <c r="BF51" s="17">
        <v>353</v>
      </c>
      <c r="BG51" s="17">
        <f t="shared" si="14"/>
        <v>32635</v>
      </c>
      <c r="BH51" s="17">
        <v>9627</v>
      </c>
      <c r="BJ51" s="19">
        <v>1966</v>
      </c>
      <c r="BK51" s="17">
        <v>72987</v>
      </c>
      <c r="BL51" s="17">
        <v>7635</v>
      </c>
      <c r="BM51" s="17">
        <v>460</v>
      </c>
      <c r="BN51" s="17">
        <v>1914</v>
      </c>
      <c r="BO51" s="17">
        <v>4785</v>
      </c>
      <c r="BP51" s="17">
        <f t="shared" si="15"/>
        <v>476</v>
      </c>
      <c r="BQ51" s="17">
        <v>14600</v>
      </c>
      <c r="BR51" s="17">
        <v>2982</v>
      </c>
      <c r="BS51" s="17">
        <v>38225</v>
      </c>
      <c r="BT51" s="17">
        <f t="shared" si="16"/>
        <v>6838</v>
      </c>
      <c r="BU51" s="17">
        <v>5788</v>
      </c>
      <c r="BV51" s="17">
        <v>1050</v>
      </c>
      <c r="BW51" s="17">
        <f t="shared" si="17"/>
        <v>7492</v>
      </c>
      <c r="BX51" s="109"/>
      <c r="BY51" s="19">
        <v>1966</v>
      </c>
      <c r="BZ51" s="17">
        <f t="shared" si="18"/>
        <v>72987</v>
      </c>
      <c r="CA51" s="17">
        <f t="shared" si="19"/>
        <v>20250</v>
      </c>
      <c r="CB51" s="17">
        <v>18638</v>
      </c>
      <c r="CC51" s="17">
        <v>18178</v>
      </c>
      <c r="CD51" s="17">
        <f t="shared" si="20"/>
        <v>460</v>
      </c>
      <c r="CE51" s="17">
        <v>1612</v>
      </c>
      <c r="CF51" s="17">
        <v>1592</v>
      </c>
      <c r="CG51" s="17">
        <f t="shared" si="21"/>
        <v>20</v>
      </c>
      <c r="CH51" s="17">
        <v>43768</v>
      </c>
      <c r="CI51" s="17">
        <v>8253</v>
      </c>
      <c r="CJ51" s="17">
        <f t="shared" si="22"/>
        <v>35515</v>
      </c>
      <c r="CK51" s="17">
        <v>8969</v>
      </c>
      <c r="CL51" s="109"/>
      <c r="CM51" s="19">
        <v>1966</v>
      </c>
      <c r="CN51" s="17">
        <v>120555</v>
      </c>
      <c r="CO51" s="17">
        <f t="shared" si="38"/>
        <v>7858</v>
      </c>
      <c r="CP51" s="17">
        <f t="shared" si="39"/>
        <v>104186</v>
      </c>
      <c r="CQ51" s="17">
        <f t="shared" si="54"/>
        <v>8511</v>
      </c>
      <c r="CS51" s="19">
        <v>1966</v>
      </c>
      <c r="CT51" s="17">
        <f t="shared" si="24"/>
        <v>120555</v>
      </c>
      <c r="CU51" s="17">
        <v>13630</v>
      </c>
      <c r="CV51" s="17">
        <f t="shared" si="25"/>
        <v>20738</v>
      </c>
      <c r="CW51" s="17">
        <v>19121</v>
      </c>
      <c r="CX51" s="17">
        <f t="shared" si="26"/>
        <v>1617</v>
      </c>
      <c r="CY51" s="17">
        <v>66124</v>
      </c>
      <c r="CZ51" s="17">
        <f t="shared" si="40"/>
        <v>20063</v>
      </c>
      <c r="DA51" s="109"/>
      <c r="DB51" s="19">
        <v>1966</v>
      </c>
      <c r="DC51" s="95">
        <f t="shared" si="41"/>
        <v>893</v>
      </c>
      <c r="DD51" s="95">
        <f t="shared" si="42"/>
        <v>119</v>
      </c>
      <c r="DE51" s="95">
        <f t="shared" si="43"/>
        <v>1012</v>
      </c>
      <c r="DF51" s="17">
        <f t="shared" si="44"/>
        <v>10093</v>
      </c>
      <c r="DG51" s="17">
        <f t="shared" si="55"/>
        <v>2917</v>
      </c>
      <c r="DH51" s="17">
        <f t="shared" si="45"/>
        <v>2248</v>
      </c>
      <c r="DI51" s="17">
        <f t="shared" si="56"/>
        <v>33121</v>
      </c>
      <c r="DJ51" s="17">
        <f t="shared" si="57"/>
        <v>3220</v>
      </c>
      <c r="DK51" s="17">
        <f t="shared" si="58"/>
        <v>14600</v>
      </c>
      <c r="DL51" s="17">
        <f t="shared" si="59"/>
        <v>41207</v>
      </c>
      <c r="DM51" s="17">
        <f t="shared" si="46"/>
        <v>6838</v>
      </c>
      <c r="DN51" s="17">
        <f t="shared" si="47"/>
        <v>26941</v>
      </c>
      <c r="DO51" s="17">
        <f t="shared" si="48"/>
        <v>77245</v>
      </c>
      <c r="DP51" s="95">
        <f t="shared" si="60"/>
        <v>14022</v>
      </c>
      <c r="DQ51" s="17">
        <f t="shared" si="61"/>
        <v>38589</v>
      </c>
      <c r="DR51" s="17">
        <f t="shared" si="62"/>
        <v>62645</v>
      </c>
      <c r="DS51" s="17">
        <f t="shared" si="63"/>
        <v>104186</v>
      </c>
      <c r="DT51" s="95">
        <f t="shared" si="64"/>
        <v>11070</v>
      </c>
      <c r="DU51" s="95">
        <f t="shared" si="49"/>
        <v>115256</v>
      </c>
      <c r="DV51" s="95"/>
      <c r="DW51" s="12">
        <v>1966</v>
      </c>
      <c r="DX51" s="11">
        <f>'Rec y Obligaciones'!CU51+'Rec y Obligaciones'!CW51</f>
        <v>32751</v>
      </c>
      <c r="DY51" s="11">
        <v>28924.1</v>
      </c>
      <c r="DZ51" s="123">
        <v>77200</v>
      </c>
      <c r="EA51" s="95">
        <f t="shared" si="50"/>
        <v>21255</v>
      </c>
      <c r="EE51" s="17"/>
      <c r="EP51" s="17"/>
      <c r="EQ51" s="136"/>
      <c r="ER51" s="136"/>
      <c r="ET51" s="136"/>
      <c r="EU51" s="136"/>
      <c r="EV51" s="136"/>
    </row>
    <row r="52" spans="1:152" x14ac:dyDescent="0.25">
      <c r="A52" s="19">
        <v>1967</v>
      </c>
      <c r="B52" s="17">
        <v>25633</v>
      </c>
      <c r="C52" s="17">
        <v>7975</v>
      </c>
      <c r="D52" s="17">
        <f t="shared" si="0"/>
        <v>8682</v>
      </c>
      <c r="E52" s="17">
        <v>7848</v>
      </c>
      <c r="F52" s="17">
        <v>834</v>
      </c>
      <c r="G52" s="17">
        <f t="shared" si="1"/>
        <v>3705</v>
      </c>
      <c r="H52" s="17">
        <v>914</v>
      </c>
      <c r="I52" s="17">
        <v>2791</v>
      </c>
      <c r="J52" s="17">
        <f t="shared" si="2"/>
        <v>1394</v>
      </c>
      <c r="K52" s="17">
        <v>1140</v>
      </c>
      <c r="L52" s="17">
        <v>254</v>
      </c>
      <c r="M52" s="17">
        <v>233</v>
      </c>
      <c r="N52" s="17">
        <f t="shared" si="3"/>
        <v>21</v>
      </c>
      <c r="O52" s="17">
        <f t="shared" si="4"/>
        <v>3877</v>
      </c>
      <c r="P52" s="17">
        <v>58</v>
      </c>
      <c r="Q52" s="17">
        <v>3819</v>
      </c>
      <c r="R52" s="112"/>
      <c r="S52" s="19">
        <v>1967</v>
      </c>
      <c r="T52" s="17">
        <f t="shared" si="5"/>
        <v>25633</v>
      </c>
      <c r="U52" s="17">
        <f t="shared" si="6"/>
        <v>15340</v>
      </c>
      <c r="V52" s="17">
        <v>14398</v>
      </c>
      <c r="W52" s="17">
        <v>942</v>
      </c>
      <c r="X52" s="17">
        <f t="shared" si="37"/>
        <v>6403</v>
      </c>
      <c r="Y52" s="17">
        <v>5822</v>
      </c>
      <c r="Z52" s="17">
        <v>886</v>
      </c>
      <c r="AA52" s="17">
        <f t="shared" si="7"/>
        <v>4936</v>
      </c>
      <c r="AB52" s="17">
        <v>581</v>
      </c>
      <c r="AC52" s="17">
        <v>34</v>
      </c>
      <c r="AD52" s="17">
        <f t="shared" si="8"/>
        <v>547</v>
      </c>
      <c r="AE52" s="17">
        <v>573</v>
      </c>
      <c r="AF52" s="17">
        <v>3317</v>
      </c>
      <c r="AH52" s="19">
        <v>1967</v>
      </c>
      <c r="AI52" s="17">
        <v>50464</v>
      </c>
      <c r="AJ52" s="17">
        <f t="shared" si="9"/>
        <v>914</v>
      </c>
      <c r="AK52" s="17">
        <v>279</v>
      </c>
      <c r="AL52" s="17">
        <v>362</v>
      </c>
      <c r="AM52" s="17">
        <v>273</v>
      </c>
      <c r="AN52" s="17">
        <v>3711</v>
      </c>
      <c r="AO52" s="17">
        <v>2808</v>
      </c>
      <c r="AP52" s="17">
        <v>35198</v>
      </c>
      <c r="AQ52" s="17">
        <f t="shared" si="10"/>
        <v>4120</v>
      </c>
      <c r="AR52" s="17">
        <v>1546</v>
      </c>
      <c r="AS52" s="17">
        <v>2574</v>
      </c>
      <c r="AT52" s="17">
        <f t="shared" si="11"/>
        <v>3713</v>
      </c>
      <c r="AU52" s="17"/>
      <c r="AV52" s="19">
        <v>1967</v>
      </c>
      <c r="AW52" s="17">
        <f t="shared" si="12"/>
        <v>50464</v>
      </c>
      <c r="AX52" s="17">
        <f t="shared" si="13"/>
        <v>301</v>
      </c>
      <c r="AY52" s="17">
        <v>293</v>
      </c>
      <c r="AZ52" s="17">
        <v>293</v>
      </c>
      <c r="BA52" s="17">
        <v>0</v>
      </c>
      <c r="BB52" s="17">
        <v>8</v>
      </c>
      <c r="BC52" s="17">
        <v>8</v>
      </c>
      <c r="BD52" s="17">
        <v>0</v>
      </c>
      <c r="BE52" s="17">
        <v>40329</v>
      </c>
      <c r="BF52" s="17">
        <v>450</v>
      </c>
      <c r="BG52" s="17">
        <f t="shared" si="14"/>
        <v>39879</v>
      </c>
      <c r="BH52" s="17">
        <v>9834</v>
      </c>
      <c r="BJ52" s="19">
        <v>1967</v>
      </c>
      <c r="BK52" s="17">
        <v>86206</v>
      </c>
      <c r="BL52" s="17">
        <v>9358</v>
      </c>
      <c r="BM52" s="17">
        <v>1238</v>
      </c>
      <c r="BN52" s="17">
        <v>2128</v>
      </c>
      <c r="BO52" s="17">
        <v>5439</v>
      </c>
      <c r="BP52" s="17">
        <f t="shared" si="15"/>
        <v>553</v>
      </c>
      <c r="BQ52" s="17">
        <v>17605</v>
      </c>
      <c r="BR52" s="17">
        <v>4138</v>
      </c>
      <c r="BS52" s="17">
        <v>45190</v>
      </c>
      <c r="BT52" s="17">
        <f t="shared" si="16"/>
        <v>6958</v>
      </c>
      <c r="BU52" s="17">
        <v>5825</v>
      </c>
      <c r="BV52" s="17">
        <v>1133</v>
      </c>
      <c r="BW52" s="17">
        <f t="shared" si="17"/>
        <v>8396</v>
      </c>
      <c r="BX52" s="109"/>
      <c r="BY52" s="19">
        <v>1967</v>
      </c>
      <c r="BZ52" s="17">
        <f t="shared" si="18"/>
        <v>86206</v>
      </c>
      <c r="CA52" s="17">
        <f t="shared" si="19"/>
        <v>21614</v>
      </c>
      <c r="CB52" s="17">
        <v>19993</v>
      </c>
      <c r="CC52" s="17">
        <v>19458</v>
      </c>
      <c r="CD52" s="17">
        <f t="shared" si="20"/>
        <v>535</v>
      </c>
      <c r="CE52" s="17">
        <v>1621</v>
      </c>
      <c r="CF52" s="17">
        <v>1598</v>
      </c>
      <c r="CG52" s="17">
        <f t="shared" si="21"/>
        <v>23</v>
      </c>
      <c r="CH52" s="17">
        <v>54459</v>
      </c>
      <c r="CI52" s="17">
        <v>9584</v>
      </c>
      <c r="CJ52" s="17">
        <f t="shared" si="22"/>
        <v>44875</v>
      </c>
      <c r="CK52" s="17">
        <v>10133</v>
      </c>
      <c r="CL52" s="109"/>
      <c r="CM52" s="19">
        <v>1967</v>
      </c>
      <c r="CN52" s="17">
        <v>142408</v>
      </c>
      <c r="CO52" s="17">
        <f t="shared" si="38"/>
        <v>9492</v>
      </c>
      <c r="CP52" s="17">
        <f t="shared" si="39"/>
        <v>121037</v>
      </c>
      <c r="CQ52" s="17">
        <f t="shared" si="54"/>
        <v>11879</v>
      </c>
      <c r="CS52" s="19">
        <v>1967</v>
      </c>
      <c r="CT52" s="17">
        <f t="shared" si="24"/>
        <v>142408</v>
      </c>
      <c r="CU52" s="17">
        <v>14747</v>
      </c>
      <c r="CV52" s="17">
        <f t="shared" si="25"/>
        <v>22316</v>
      </c>
      <c r="CW52" s="17">
        <v>20676</v>
      </c>
      <c r="CX52" s="17">
        <f t="shared" si="26"/>
        <v>1640</v>
      </c>
      <c r="CY52" s="17">
        <v>83992</v>
      </c>
      <c r="CZ52" s="17">
        <f t="shared" si="40"/>
        <v>21353</v>
      </c>
      <c r="DA52" s="109"/>
      <c r="DB52" s="19">
        <v>1967</v>
      </c>
      <c r="DC52" s="95">
        <f t="shared" si="41"/>
        <v>1373</v>
      </c>
      <c r="DD52" s="95">
        <f t="shared" si="42"/>
        <v>21</v>
      </c>
      <c r="DE52" s="95">
        <f t="shared" si="43"/>
        <v>1394</v>
      </c>
      <c r="DF52" s="17">
        <f t="shared" si="44"/>
        <v>8682</v>
      </c>
      <c r="DG52" s="17">
        <f t="shared" si="55"/>
        <v>3705</v>
      </c>
      <c r="DH52" s="17">
        <f t="shared" si="45"/>
        <v>3711</v>
      </c>
      <c r="DI52" s="17">
        <f t="shared" si="56"/>
        <v>38006</v>
      </c>
      <c r="DJ52" s="17">
        <f t="shared" si="57"/>
        <v>4120</v>
      </c>
      <c r="DK52" s="17">
        <f t="shared" si="58"/>
        <v>17605</v>
      </c>
      <c r="DL52" s="17">
        <f t="shared" si="59"/>
        <v>49328</v>
      </c>
      <c r="DM52" s="17">
        <f t="shared" si="46"/>
        <v>6958</v>
      </c>
      <c r="DN52" s="17">
        <f t="shared" si="47"/>
        <v>29998</v>
      </c>
      <c r="DO52" s="17">
        <f t="shared" si="48"/>
        <v>91039</v>
      </c>
      <c r="DP52" s="95">
        <f t="shared" si="60"/>
        <v>13781</v>
      </c>
      <c r="DQ52" s="17">
        <f t="shared" si="61"/>
        <v>45837</v>
      </c>
      <c r="DR52" s="17">
        <f t="shared" si="62"/>
        <v>73891</v>
      </c>
      <c r="DS52" s="17">
        <f t="shared" si="63"/>
        <v>121037</v>
      </c>
      <c r="DT52" s="95">
        <f t="shared" si="64"/>
        <v>12472</v>
      </c>
      <c r="DU52" s="95">
        <f t="shared" si="49"/>
        <v>133509</v>
      </c>
      <c r="DV52" s="95"/>
      <c r="DW52" s="12">
        <v>1967</v>
      </c>
      <c r="DX52" s="11">
        <f>'Rec y Obligaciones'!CU52+'Rec y Obligaciones'!CW52</f>
        <v>35423</v>
      </c>
      <c r="DY52" s="11">
        <v>31496.3</v>
      </c>
      <c r="DZ52" s="123">
        <v>91600</v>
      </c>
      <c r="EA52" s="95">
        <f t="shared" si="50"/>
        <v>21756</v>
      </c>
      <c r="EE52" s="17"/>
      <c r="EP52" s="17"/>
      <c r="EQ52" s="136"/>
      <c r="ER52" s="136"/>
      <c r="ET52" s="136"/>
      <c r="EU52" s="136"/>
      <c r="EV52" s="136"/>
    </row>
    <row r="53" spans="1:152" x14ac:dyDescent="0.25">
      <c r="A53" s="19">
        <v>1968</v>
      </c>
      <c r="B53" s="17">
        <v>29600</v>
      </c>
      <c r="C53" s="17">
        <v>8554</v>
      </c>
      <c r="D53" s="17">
        <f t="shared" si="0"/>
        <v>11000</v>
      </c>
      <c r="E53" s="17">
        <v>9915</v>
      </c>
      <c r="F53" s="17">
        <v>1085</v>
      </c>
      <c r="G53" s="17">
        <f t="shared" si="1"/>
        <v>2260</v>
      </c>
      <c r="H53" s="17">
        <v>649</v>
      </c>
      <c r="I53" s="17">
        <v>1611</v>
      </c>
      <c r="J53" s="17">
        <f t="shared" si="2"/>
        <v>1336</v>
      </c>
      <c r="K53" s="17">
        <v>1084</v>
      </c>
      <c r="L53" s="17">
        <v>252</v>
      </c>
      <c r="M53" s="17">
        <v>233</v>
      </c>
      <c r="N53" s="17">
        <f t="shared" si="3"/>
        <v>19</v>
      </c>
      <c r="O53" s="17">
        <f t="shared" si="4"/>
        <v>6450</v>
      </c>
      <c r="P53" s="17">
        <v>58</v>
      </c>
      <c r="Q53" s="17">
        <v>6392</v>
      </c>
      <c r="R53" s="112"/>
      <c r="S53" s="19">
        <v>1968</v>
      </c>
      <c r="T53" s="17">
        <f t="shared" si="5"/>
        <v>29600</v>
      </c>
      <c r="U53" s="17">
        <f t="shared" si="6"/>
        <v>17477</v>
      </c>
      <c r="V53" s="17">
        <v>16060</v>
      </c>
      <c r="W53" s="17">
        <v>1417</v>
      </c>
      <c r="X53" s="17">
        <f t="shared" si="37"/>
        <v>7574</v>
      </c>
      <c r="Y53" s="17">
        <v>7011</v>
      </c>
      <c r="Z53" s="17">
        <v>785</v>
      </c>
      <c r="AA53" s="17">
        <f t="shared" si="7"/>
        <v>6226</v>
      </c>
      <c r="AB53" s="17">
        <v>563</v>
      </c>
      <c r="AC53" s="17">
        <v>17</v>
      </c>
      <c r="AD53" s="17">
        <f t="shared" si="8"/>
        <v>546</v>
      </c>
      <c r="AE53" s="17">
        <v>490</v>
      </c>
      <c r="AF53" s="17">
        <v>4059</v>
      </c>
      <c r="AH53" s="19">
        <v>1968</v>
      </c>
      <c r="AI53" s="17">
        <v>56897</v>
      </c>
      <c r="AJ53" s="17">
        <f t="shared" si="9"/>
        <v>949</v>
      </c>
      <c r="AK53" s="17">
        <v>202</v>
      </c>
      <c r="AL53" s="17">
        <v>593</v>
      </c>
      <c r="AM53" s="17">
        <v>154</v>
      </c>
      <c r="AN53" s="17">
        <v>3684</v>
      </c>
      <c r="AO53" s="17">
        <v>3796</v>
      </c>
      <c r="AP53" s="17">
        <v>39055</v>
      </c>
      <c r="AQ53" s="17">
        <f t="shared" si="10"/>
        <v>5671</v>
      </c>
      <c r="AR53" s="17">
        <v>1541</v>
      </c>
      <c r="AS53" s="17">
        <v>4130</v>
      </c>
      <c r="AT53" s="17">
        <f t="shared" si="11"/>
        <v>3742</v>
      </c>
      <c r="AU53" s="17"/>
      <c r="AV53" s="19">
        <v>1968</v>
      </c>
      <c r="AW53" s="17">
        <f t="shared" si="12"/>
        <v>56897</v>
      </c>
      <c r="AX53" s="17">
        <f t="shared" si="13"/>
        <v>162</v>
      </c>
      <c r="AY53" s="17">
        <v>151</v>
      </c>
      <c r="AZ53" s="17">
        <v>151</v>
      </c>
      <c r="BA53" s="17">
        <v>0</v>
      </c>
      <c r="BB53" s="17">
        <v>11</v>
      </c>
      <c r="BC53" s="17">
        <v>11</v>
      </c>
      <c r="BD53" s="17">
        <v>0</v>
      </c>
      <c r="BE53" s="17">
        <v>46384</v>
      </c>
      <c r="BF53" s="17">
        <v>345</v>
      </c>
      <c r="BG53" s="17">
        <f t="shared" si="14"/>
        <v>46039</v>
      </c>
      <c r="BH53" s="17">
        <v>10351</v>
      </c>
      <c r="BJ53" s="19">
        <v>1968</v>
      </c>
      <c r="BK53" s="17">
        <v>101276</v>
      </c>
      <c r="BL53" s="17">
        <v>11545</v>
      </c>
      <c r="BM53" s="17">
        <v>1470</v>
      </c>
      <c r="BN53" s="17">
        <v>2528</v>
      </c>
      <c r="BO53" s="17">
        <v>6784</v>
      </c>
      <c r="BP53" s="17">
        <f t="shared" si="15"/>
        <v>763</v>
      </c>
      <c r="BQ53" s="17">
        <v>20253</v>
      </c>
      <c r="BR53" s="17">
        <v>4300</v>
      </c>
      <c r="BS53" s="17">
        <v>54177</v>
      </c>
      <c r="BT53" s="17">
        <f t="shared" si="16"/>
        <v>7458</v>
      </c>
      <c r="BU53" s="17">
        <v>6339</v>
      </c>
      <c r="BV53" s="17">
        <v>1119</v>
      </c>
      <c r="BW53" s="17">
        <f t="shared" si="17"/>
        <v>10327</v>
      </c>
      <c r="BX53" s="109"/>
      <c r="BY53" s="19">
        <v>1968</v>
      </c>
      <c r="BZ53" s="17">
        <f t="shared" si="18"/>
        <v>101276</v>
      </c>
      <c r="CA53" s="17">
        <f t="shared" si="19"/>
        <v>25394</v>
      </c>
      <c r="CB53" s="17">
        <v>23651</v>
      </c>
      <c r="CC53" s="17">
        <v>22382</v>
      </c>
      <c r="CD53" s="17">
        <f t="shared" si="20"/>
        <v>1269</v>
      </c>
      <c r="CE53" s="17">
        <v>1743</v>
      </c>
      <c r="CF53" s="17">
        <v>1712</v>
      </c>
      <c r="CG53" s="17">
        <f t="shared" si="21"/>
        <v>31</v>
      </c>
      <c r="CH53" s="17">
        <v>64267</v>
      </c>
      <c r="CI53" s="17">
        <v>11198</v>
      </c>
      <c r="CJ53" s="17">
        <f t="shared" si="22"/>
        <v>53069</v>
      </c>
      <c r="CK53" s="17">
        <v>11615</v>
      </c>
      <c r="CL53" s="109"/>
      <c r="CM53" s="19">
        <v>1968</v>
      </c>
      <c r="CN53" s="17">
        <v>163903</v>
      </c>
      <c r="CO53" s="17">
        <f t="shared" si="38"/>
        <v>10226</v>
      </c>
      <c r="CP53" s="17">
        <f t="shared" si="39"/>
        <v>138525</v>
      </c>
      <c r="CQ53" s="17">
        <f t="shared" si="54"/>
        <v>15152</v>
      </c>
      <c r="CS53" s="19">
        <v>1968</v>
      </c>
      <c r="CT53" s="17">
        <f t="shared" si="24"/>
        <v>163903</v>
      </c>
      <c r="CU53" s="17">
        <v>16674</v>
      </c>
      <c r="CV53" s="17">
        <f t="shared" si="25"/>
        <v>25298</v>
      </c>
      <c r="CW53" s="17">
        <v>23558</v>
      </c>
      <c r="CX53" s="17">
        <f t="shared" si="26"/>
        <v>1740</v>
      </c>
      <c r="CY53" s="17">
        <v>-112012</v>
      </c>
      <c r="CZ53" s="17">
        <f t="shared" si="40"/>
        <v>233943</v>
      </c>
      <c r="DA53" s="109"/>
      <c r="DB53" s="19">
        <v>1968</v>
      </c>
      <c r="DC53" s="95">
        <f t="shared" si="41"/>
        <v>1317</v>
      </c>
      <c r="DD53" s="95">
        <f t="shared" si="42"/>
        <v>19</v>
      </c>
      <c r="DE53" s="95">
        <f t="shared" si="43"/>
        <v>1336</v>
      </c>
      <c r="DF53" s="17">
        <f t="shared" si="44"/>
        <v>11000</v>
      </c>
      <c r="DG53" s="17">
        <f t="shared" si="55"/>
        <v>2260</v>
      </c>
      <c r="DH53" s="17">
        <f t="shared" si="45"/>
        <v>3684</v>
      </c>
      <c r="DI53" s="17">
        <f t="shared" si="56"/>
        <v>42851</v>
      </c>
      <c r="DJ53" s="17">
        <f t="shared" si="57"/>
        <v>5671</v>
      </c>
      <c r="DK53" s="17">
        <f t="shared" si="58"/>
        <v>20253</v>
      </c>
      <c r="DL53" s="17">
        <f t="shared" si="59"/>
        <v>58477</v>
      </c>
      <c r="DM53" s="17">
        <f t="shared" si="46"/>
        <v>7458</v>
      </c>
      <c r="DN53" s="17">
        <f t="shared" si="47"/>
        <v>34937</v>
      </c>
      <c r="DO53" s="17">
        <f t="shared" si="48"/>
        <v>103588</v>
      </c>
      <c r="DP53" s="95">
        <f t="shared" si="60"/>
        <v>14596</v>
      </c>
      <c r="DQ53" s="17">
        <f t="shared" si="61"/>
        <v>52206</v>
      </c>
      <c r="DR53" s="17">
        <f t="shared" si="62"/>
        <v>86188</v>
      </c>
      <c r="DS53" s="17">
        <f t="shared" si="63"/>
        <v>138525</v>
      </c>
      <c r="DT53" s="95">
        <f t="shared" si="64"/>
        <v>14465</v>
      </c>
      <c r="DU53" s="95">
        <f t="shared" si="49"/>
        <v>152990</v>
      </c>
      <c r="DV53" s="95"/>
      <c r="DW53" s="12">
        <v>1968</v>
      </c>
      <c r="DX53" s="11">
        <f>'Rec y Obligaciones'!CU53+'Rec y Obligaciones'!CW53</f>
        <v>40232</v>
      </c>
      <c r="DY53" s="11">
        <v>34901.300000000003</v>
      </c>
      <c r="DZ53" s="123">
        <v>107100</v>
      </c>
      <c r="EA53" s="95">
        <f t="shared" si="50"/>
        <v>23150</v>
      </c>
      <c r="EE53" s="17"/>
      <c r="EP53" s="17"/>
      <c r="EQ53" s="136"/>
      <c r="ER53" s="136"/>
      <c r="ET53" s="136"/>
      <c r="EU53" s="136"/>
      <c r="EV53" s="136"/>
    </row>
    <row r="54" spans="1:152" x14ac:dyDescent="0.25">
      <c r="A54" s="19">
        <v>1969</v>
      </c>
      <c r="B54" s="17">
        <v>32741</v>
      </c>
      <c r="C54" s="17">
        <v>8981</v>
      </c>
      <c r="D54" s="17">
        <f t="shared" si="0"/>
        <v>16538</v>
      </c>
      <c r="E54" s="17">
        <v>16089</v>
      </c>
      <c r="F54" s="17">
        <v>449</v>
      </c>
      <c r="G54" s="17">
        <f t="shared" si="1"/>
        <v>1802</v>
      </c>
      <c r="H54" s="17">
        <v>786</v>
      </c>
      <c r="I54" s="17">
        <v>1016</v>
      </c>
      <c r="J54" s="17">
        <f t="shared" si="2"/>
        <v>1023</v>
      </c>
      <c r="K54" s="17">
        <v>667</v>
      </c>
      <c r="L54" s="17">
        <v>356</v>
      </c>
      <c r="M54" s="17">
        <v>233</v>
      </c>
      <c r="N54" s="17">
        <f t="shared" si="3"/>
        <v>123</v>
      </c>
      <c r="O54" s="17">
        <f t="shared" si="4"/>
        <v>4397</v>
      </c>
      <c r="P54" s="17">
        <v>87</v>
      </c>
      <c r="Q54" s="17">
        <v>4310</v>
      </c>
      <c r="R54" s="112"/>
      <c r="S54" s="19">
        <v>1969</v>
      </c>
      <c r="T54" s="17">
        <f t="shared" si="5"/>
        <v>32741</v>
      </c>
      <c r="U54" s="17">
        <f t="shared" si="6"/>
        <v>19015</v>
      </c>
      <c r="V54" s="17">
        <v>17500</v>
      </c>
      <c r="W54" s="17">
        <v>1515</v>
      </c>
      <c r="X54" s="17">
        <f t="shared" si="37"/>
        <v>8753</v>
      </c>
      <c r="Y54" s="17">
        <v>8028</v>
      </c>
      <c r="Z54" s="17">
        <v>789</v>
      </c>
      <c r="AA54" s="17">
        <f t="shared" si="7"/>
        <v>7239</v>
      </c>
      <c r="AB54" s="17">
        <v>725</v>
      </c>
      <c r="AC54" s="17">
        <v>67</v>
      </c>
      <c r="AD54" s="17">
        <f t="shared" si="8"/>
        <v>658</v>
      </c>
      <c r="AE54" s="17">
        <v>850</v>
      </c>
      <c r="AF54" s="17">
        <v>4123</v>
      </c>
      <c r="AH54" s="19">
        <v>1969</v>
      </c>
      <c r="AI54" s="17">
        <v>63797</v>
      </c>
      <c r="AJ54" s="17">
        <f t="shared" si="9"/>
        <v>937</v>
      </c>
      <c r="AK54" s="17">
        <v>265</v>
      </c>
      <c r="AL54" s="17">
        <v>369</v>
      </c>
      <c r="AM54" s="17">
        <v>303</v>
      </c>
      <c r="AN54" s="17">
        <v>1632</v>
      </c>
      <c r="AO54" s="17">
        <v>3548</v>
      </c>
      <c r="AP54" s="17">
        <v>46742</v>
      </c>
      <c r="AQ54" s="17">
        <f t="shared" si="10"/>
        <v>7091</v>
      </c>
      <c r="AR54" s="17">
        <v>1427</v>
      </c>
      <c r="AS54" s="17">
        <v>5664</v>
      </c>
      <c r="AT54" s="17">
        <f t="shared" si="11"/>
        <v>3847</v>
      </c>
      <c r="AU54" s="17"/>
      <c r="AV54" s="19">
        <v>1969</v>
      </c>
      <c r="AW54" s="17">
        <f t="shared" si="12"/>
        <v>63797</v>
      </c>
      <c r="AX54" s="17">
        <f t="shared" si="13"/>
        <v>199</v>
      </c>
      <c r="AY54" s="17">
        <v>179</v>
      </c>
      <c r="AZ54" s="17">
        <v>179</v>
      </c>
      <c r="BA54" s="17">
        <v>0</v>
      </c>
      <c r="BB54" s="17">
        <v>20</v>
      </c>
      <c r="BC54" s="17">
        <v>20</v>
      </c>
      <c r="BD54" s="17">
        <v>0</v>
      </c>
      <c r="BE54" s="17">
        <v>51942</v>
      </c>
      <c r="BF54" s="17">
        <v>415</v>
      </c>
      <c r="BG54" s="17">
        <f t="shared" si="14"/>
        <v>51527</v>
      </c>
      <c r="BH54" s="17">
        <v>11656</v>
      </c>
      <c r="BJ54" s="19">
        <v>1969</v>
      </c>
      <c r="BK54" s="17">
        <v>122825</v>
      </c>
      <c r="BL54" s="17">
        <v>13125</v>
      </c>
      <c r="BM54" s="17">
        <v>1009</v>
      </c>
      <c r="BN54" s="17">
        <v>3522</v>
      </c>
      <c r="BO54" s="17">
        <v>7875</v>
      </c>
      <c r="BP54" s="17">
        <f t="shared" si="15"/>
        <v>719</v>
      </c>
      <c r="BQ54" s="17">
        <v>23675</v>
      </c>
      <c r="BR54" s="17">
        <v>5434</v>
      </c>
      <c r="BS54" s="17">
        <v>67389</v>
      </c>
      <c r="BT54" s="17">
        <f t="shared" si="16"/>
        <v>8709</v>
      </c>
      <c r="BU54" s="17">
        <v>7025</v>
      </c>
      <c r="BV54" s="17">
        <v>1684</v>
      </c>
      <c r="BW54" s="17">
        <f t="shared" si="17"/>
        <v>12368</v>
      </c>
      <c r="BX54" s="109"/>
      <c r="BY54" s="19">
        <v>1969</v>
      </c>
      <c r="BZ54" s="17">
        <f t="shared" si="18"/>
        <v>122825</v>
      </c>
      <c r="CA54" s="17">
        <f t="shared" si="19"/>
        <v>29069</v>
      </c>
      <c r="CB54" s="17">
        <v>27259</v>
      </c>
      <c r="CC54" s="17">
        <v>25127</v>
      </c>
      <c r="CD54" s="17">
        <f t="shared" si="20"/>
        <v>2132</v>
      </c>
      <c r="CE54" s="17">
        <v>1810</v>
      </c>
      <c r="CF54" s="17">
        <v>1773</v>
      </c>
      <c r="CG54" s="17">
        <f t="shared" si="21"/>
        <v>37</v>
      </c>
      <c r="CH54" s="17">
        <v>80293</v>
      </c>
      <c r="CI54" s="17">
        <v>12475</v>
      </c>
      <c r="CJ54" s="17">
        <f t="shared" si="22"/>
        <v>67818</v>
      </c>
      <c r="CK54" s="17">
        <v>13463</v>
      </c>
      <c r="CL54" s="109"/>
      <c r="CM54" s="19">
        <v>1969</v>
      </c>
      <c r="CN54" s="17">
        <v>191130</v>
      </c>
      <c r="CO54" s="17">
        <f t="shared" si="38"/>
        <v>10255</v>
      </c>
      <c r="CP54" s="17">
        <f t="shared" si="39"/>
        <v>166760</v>
      </c>
      <c r="CQ54" s="17">
        <f t="shared" si="54"/>
        <v>14115</v>
      </c>
      <c r="CS54" s="19">
        <v>1969</v>
      </c>
      <c r="CT54" s="17">
        <f t="shared" si="24"/>
        <v>191130</v>
      </c>
      <c r="CU54" s="17">
        <v>18246</v>
      </c>
      <c r="CV54" s="17">
        <f t="shared" si="25"/>
        <v>27994</v>
      </c>
      <c r="CW54" s="17">
        <v>26134</v>
      </c>
      <c r="CX54" s="17">
        <f t="shared" si="26"/>
        <v>1860</v>
      </c>
      <c r="CY54" s="17">
        <v>118067</v>
      </c>
      <c r="CZ54" s="17">
        <f t="shared" si="40"/>
        <v>26823</v>
      </c>
      <c r="DA54" s="109"/>
      <c r="DB54" s="19">
        <v>1969</v>
      </c>
      <c r="DC54" s="95">
        <f t="shared" si="41"/>
        <v>900</v>
      </c>
      <c r="DD54" s="95">
        <f t="shared" si="42"/>
        <v>123</v>
      </c>
      <c r="DE54" s="95">
        <f t="shared" si="43"/>
        <v>1023</v>
      </c>
      <c r="DF54" s="17">
        <f t="shared" si="44"/>
        <v>16538</v>
      </c>
      <c r="DG54" s="17">
        <f t="shared" si="55"/>
        <v>1802</v>
      </c>
      <c r="DH54" s="17">
        <f t="shared" si="45"/>
        <v>1632</v>
      </c>
      <c r="DI54" s="17">
        <f t="shared" si="56"/>
        <v>50290</v>
      </c>
      <c r="DJ54" s="17">
        <f t="shared" si="57"/>
        <v>7091</v>
      </c>
      <c r="DK54" s="17">
        <f t="shared" si="58"/>
        <v>23675</v>
      </c>
      <c r="DL54" s="17">
        <f t="shared" si="59"/>
        <v>72823</v>
      </c>
      <c r="DM54" s="17">
        <f t="shared" si="46"/>
        <v>8709</v>
      </c>
      <c r="DN54" s="17">
        <f t="shared" si="47"/>
        <v>41845</v>
      </c>
      <c r="DO54" s="17">
        <f t="shared" si="48"/>
        <v>124915</v>
      </c>
      <c r="DP54" s="95">
        <f t="shared" si="60"/>
        <v>19363</v>
      </c>
      <c r="DQ54" s="17">
        <f t="shared" si="61"/>
        <v>59013</v>
      </c>
      <c r="DR54" s="17">
        <f t="shared" si="62"/>
        <v>105207</v>
      </c>
      <c r="DS54" s="17">
        <f t="shared" si="63"/>
        <v>166760</v>
      </c>
      <c r="DT54" s="95">
        <f t="shared" si="64"/>
        <v>16823</v>
      </c>
      <c r="DU54" s="95">
        <f t="shared" si="49"/>
        <v>183583</v>
      </c>
      <c r="DV54" s="95"/>
      <c r="DW54" s="12">
        <v>1969</v>
      </c>
      <c r="DX54" s="11">
        <f>'Rec y Obligaciones'!CU54+'Rec y Obligaciones'!CW54</f>
        <v>44380</v>
      </c>
      <c r="DY54" s="11">
        <v>38367.699999999997</v>
      </c>
      <c r="DZ54" s="123">
        <v>127600</v>
      </c>
      <c r="EA54" s="95">
        <f t="shared" si="50"/>
        <v>28344</v>
      </c>
      <c r="EE54" s="17"/>
      <c r="EP54" s="17"/>
      <c r="EQ54" s="136"/>
      <c r="ER54" s="136"/>
      <c r="ET54" s="136"/>
      <c r="EU54" s="136"/>
      <c r="EV54" s="136"/>
    </row>
    <row r="55" spans="1:152" x14ac:dyDescent="0.25">
      <c r="A55" s="19">
        <v>1970</v>
      </c>
      <c r="B55" s="26">
        <v>35742</v>
      </c>
      <c r="C55" s="26">
        <v>10327</v>
      </c>
      <c r="D55" s="26">
        <f t="shared" si="0"/>
        <v>17143</v>
      </c>
      <c r="E55" s="26">
        <v>16945</v>
      </c>
      <c r="F55" s="26">
        <v>198</v>
      </c>
      <c r="G55" s="26">
        <f t="shared" si="1"/>
        <v>2201</v>
      </c>
      <c r="H55" s="26">
        <v>865</v>
      </c>
      <c r="I55" s="26">
        <v>1336</v>
      </c>
      <c r="J55" s="26">
        <f t="shared" si="2"/>
        <v>988</v>
      </c>
      <c r="K55" s="26">
        <v>710</v>
      </c>
      <c r="L55" s="26">
        <v>278</v>
      </c>
      <c r="M55" s="26">
        <v>233</v>
      </c>
      <c r="N55" s="26">
        <f t="shared" si="3"/>
        <v>45</v>
      </c>
      <c r="O55" s="26">
        <f t="shared" si="4"/>
        <v>5083</v>
      </c>
      <c r="P55" s="26">
        <v>59</v>
      </c>
      <c r="Q55" s="26">
        <v>5024</v>
      </c>
      <c r="R55" s="112"/>
      <c r="S55" s="27">
        <v>1970</v>
      </c>
      <c r="T55" s="26">
        <f t="shared" si="5"/>
        <v>35742</v>
      </c>
      <c r="U55" s="26">
        <f t="shared" si="6"/>
        <v>20941</v>
      </c>
      <c r="V55" s="26">
        <v>19242</v>
      </c>
      <c r="W55" s="26">
        <v>1699</v>
      </c>
      <c r="X55" s="26">
        <f t="shared" si="37"/>
        <v>9139</v>
      </c>
      <c r="Y55" s="26">
        <v>8346</v>
      </c>
      <c r="Z55" s="26">
        <v>1025</v>
      </c>
      <c r="AA55" s="26">
        <f t="shared" si="7"/>
        <v>7321</v>
      </c>
      <c r="AB55" s="26">
        <v>793</v>
      </c>
      <c r="AC55" s="26">
        <v>23</v>
      </c>
      <c r="AD55" s="26">
        <f t="shared" si="8"/>
        <v>770</v>
      </c>
      <c r="AE55" s="26">
        <v>529</v>
      </c>
      <c r="AF55" s="26">
        <v>5133</v>
      </c>
      <c r="AH55" s="27">
        <v>1970</v>
      </c>
      <c r="AI55" s="26">
        <v>69891</v>
      </c>
      <c r="AJ55" s="26">
        <f t="shared" si="9"/>
        <v>964</v>
      </c>
      <c r="AK55" s="26">
        <v>242</v>
      </c>
      <c r="AL55" s="26">
        <v>475</v>
      </c>
      <c r="AM55" s="26">
        <v>247</v>
      </c>
      <c r="AN55" s="26">
        <v>2329</v>
      </c>
      <c r="AO55" s="26">
        <v>3769</v>
      </c>
      <c r="AP55" s="26">
        <v>51322</v>
      </c>
      <c r="AQ55" s="26">
        <f t="shared" si="10"/>
        <v>7144</v>
      </c>
      <c r="AR55" s="26">
        <v>1257</v>
      </c>
      <c r="AS55" s="26">
        <v>5887</v>
      </c>
      <c r="AT55" s="26">
        <f t="shared" si="11"/>
        <v>4363</v>
      </c>
      <c r="AU55" s="17"/>
      <c r="AV55" s="27">
        <v>1970</v>
      </c>
      <c r="AW55" s="26">
        <f t="shared" si="12"/>
        <v>69891</v>
      </c>
      <c r="AX55" s="26">
        <f t="shared" si="13"/>
        <v>244</v>
      </c>
      <c r="AY55" s="26">
        <v>229</v>
      </c>
      <c r="AZ55" s="26">
        <v>229</v>
      </c>
      <c r="BA55" s="26">
        <v>0</v>
      </c>
      <c r="BB55" s="26">
        <v>15</v>
      </c>
      <c r="BC55" s="26">
        <v>15</v>
      </c>
      <c r="BD55" s="26">
        <v>0</v>
      </c>
      <c r="BE55" s="26">
        <v>57209</v>
      </c>
      <c r="BF55" s="26">
        <v>407</v>
      </c>
      <c r="BG55" s="26">
        <f t="shared" si="14"/>
        <v>56802</v>
      </c>
      <c r="BH55" s="26">
        <v>12438</v>
      </c>
      <c r="BJ55" s="27">
        <v>1970</v>
      </c>
      <c r="BK55" s="26">
        <v>144955</v>
      </c>
      <c r="BL55" s="26">
        <v>14338</v>
      </c>
      <c r="BM55" s="26">
        <v>1199</v>
      </c>
      <c r="BN55" s="26">
        <v>4265</v>
      </c>
      <c r="BO55" s="26">
        <v>8111</v>
      </c>
      <c r="BP55" s="26">
        <f t="shared" si="15"/>
        <v>763</v>
      </c>
      <c r="BQ55" s="26">
        <v>27063</v>
      </c>
      <c r="BR55" s="26">
        <v>6401</v>
      </c>
      <c r="BS55" s="26">
        <v>83684</v>
      </c>
      <c r="BT55" s="26">
        <f t="shared" si="16"/>
        <v>9323</v>
      </c>
      <c r="BU55" s="26">
        <v>8112</v>
      </c>
      <c r="BV55" s="26">
        <v>1211</v>
      </c>
      <c r="BW55" s="26">
        <f t="shared" si="17"/>
        <v>12257</v>
      </c>
      <c r="BX55" s="109"/>
      <c r="BY55" s="27">
        <v>1970</v>
      </c>
      <c r="BZ55" s="26">
        <f t="shared" si="18"/>
        <v>144955</v>
      </c>
      <c r="CA55" s="26">
        <f t="shared" si="19"/>
        <v>32267</v>
      </c>
      <c r="CB55" s="26">
        <v>30381</v>
      </c>
      <c r="CC55" s="26">
        <v>27615</v>
      </c>
      <c r="CD55" s="26">
        <f t="shared" si="20"/>
        <v>2766</v>
      </c>
      <c r="CE55" s="26">
        <v>1886</v>
      </c>
      <c r="CF55" s="26">
        <v>1849</v>
      </c>
      <c r="CG55" s="26">
        <f t="shared" si="21"/>
        <v>37</v>
      </c>
      <c r="CH55" s="26">
        <v>97748</v>
      </c>
      <c r="CI55" s="26">
        <v>13964</v>
      </c>
      <c r="CJ55" s="26">
        <f t="shared" si="22"/>
        <v>83784</v>
      </c>
      <c r="CK55" s="26">
        <v>14940</v>
      </c>
      <c r="CL55" s="109"/>
      <c r="CM55" s="27">
        <v>1970</v>
      </c>
      <c r="CN55" s="17">
        <v>220351</v>
      </c>
      <c r="CO55" s="17">
        <f t="shared" si="38"/>
        <v>11768</v>
      </c>
      <c r="CP55" s="17">
        <f t="shared" si="39"/>
        <v>193912</v>
      </c>
      <c r="CQ55" s="17">
        <f t="shared" ref="CQ55" si="65">CN55-CO55-CP55</f>
        <v>14671</v>
      </c>
      <c r="CS55" s="19">
        <v>1970</v>
      </c>
      <c r="CT55" s="17">
        <f t="shared" si="24"/>
        <v>220351</v>
      </c>
      <c r="CU55" s="17">
        <v>20143</v>
      </c>
      <c r="CV55" s="17">
        <f t="shared" si="25"/>
        <v>30796</v>
      </c>
      <c r="CW55" s="17">
        <v>28909</v>
      </c>
      <c r="CX55" s="17">
        <f t="shared" si="26"/>
        <v>1887</v>
      </c>
      <c r="CY55" s="17">
        <v>139736</v>
      </c>
      <c r="CZ55" s="17">
        <f t="shared" si="40"/>
        <v>29676</v>
      </c>
      <c r="DA55" s="109"/>
      <c r="DB55" s="27">
        <v>1970</v>
      </c>
      <c r="DC55" s="95">
        <f t="shared" si="41"/>
        <v>943</v>
      </c>
      <c r="DD55" s="95">
        <f t="shared" si="42"/>
        <v>45</v>
      </c>
      <c r="DE55" s="95">
        <f t="shared" si="43"/>
        <v>988</v>
      </c>
      <c r="DF55" s="17">
        <f t="shared" si="44"/>
        <v>17143</v>
      </c>
      <c r="DG55" s="17">
        <f t="shared" si="55"/>
        <v>2201</v>
      </c>
      <c r="DH55" s="17">
        <f t="shared" si="45"/>
        <v>2329</v>
      </c>
      <c r="DI55" s="17">
        <f t="shared" si="56"/>
        <v>55091</v>
      </c>
      <c r="DJ55" s="17">
        <f t="shared" si="57"/>
        <v>7144</v>
      </c>
      <c r="DK55" s="17">
        <f t="shared" si="58"/>
        <v>27063</v>
      </c>
      <c r="DL55" s="17">
        <f t="shared" si="59"/>
        <v>90085</v>
      </c>
      <c r="DM55" s="17">
        <f t="shared" si="46"/>
        <v>9323</v>
      </c>
      <c r="DN55" s="17">
        <f t="shared" si="47"/>
        <v>46535</v>
      </c>
      <c r="DO55" s="17">
        <f t="shared" si="48"/>
        <v>147377</v>
      </c>
      <c r="DP55" s="95">
        <f t="shared" si="60"/>
        <v>20332</v>
      </c>
      <c r="DQ55" s="17">
        <f t="shared" si="61"/>
        <v>64564</v>
      </c>
      <c r="DR55" s="17">
        <f t="shared" si="62"/>
        <v>126471</v>
      </c>
      <c r="DS55" s="17">
        <f t="shared" si="63"/>
        <v>193912</v>
      </c>
      <c r="DT55" s="95">
        <f t="shared" si="64"/>
        <v>17455</v>
      </c>
      <c r="DU55" s="95">
        <f t="shared" si="49"/>
        <v>211367</v>
      </c>
      <c r="DV55" s="95"/>
      <c r="DW55" s="12">
        <v>1970</v>
      </c>
      <c r="DX55" s="11">
        <f>'Rec y Obligaciones'!CU55+'Rec y Obligaciones'!CW55</f>
        <v>49052</v>
      </c>
      <c r="DY55" s="11">
        <v>42387.3</v>
      </c>
      <c r="DZ55" s="123">
        <v>150900</v>
      </c>
      <c r="EA55" s="95">
        <f t="shared" si="50"/>
        <v>30659</v>
      </c>
      <c r="EE55" s="17"/>
      <c r="EP55" s="17"/>
      <c r="EQ55" s="136"/>
      <c r="ER55" s="136"/>
      <c r="ET55" s="136"/>
      <c r="EU55" s="136"/>
      <c r="EV55" s="136"/>
    </row>
    <row r="56" spans="1:152" x14ac:dyDescent="0.25">
      <c r="A56" s="19">
        <v>1971</v>
      </c>
      <c r="B56" s="26">
        <v>40976</v>
      </c>
      <c r="C56" s="26">
        <v>12859</v>
      </c>
      <c r="D56" s="26">
        <f t="shared" si="0"/>
        <v>14576</v>
      </c>
      <c r="E56" s="26">
        <v>13986</v>
      </c>
      <c r="F56" s="26">
        <v>590</v>
      </c>
      <c r="G56" s="26">
        <f t="shared" si="1"/>
        <v>3170</v>
      </c>
      <c r="H56" s="26">
        <v>1219</v>
      </c>
      <c r="I56" s="26">
        <v>1951</v>
      </c>
      <c r="J56" s="26">
        <f t="shared" si="2"/>
        <v>1311</v>
      </c>
      <c r="K56" s="26">
        <v>210</v>
      </c>
      <c r="L56" s="26">
        <v>1101</v>
      </c>
      <c r="M56" s="26">
        <v>233</v>
      </c>
      <c r="N56" s="26">
        <f t="shared" si="3"/>
        <v>868</v>
      </c>
      <c r="O56" s="26">
        <f t="shared" si="4"/>
        <v>9060</v>
      </c>
      <c r="P56" s="26">
        <v>78</v>
      </c>
      <c r="Q56" s="26">
        <v>8982</v>
      </c>
      <c r="R56" s="112"/>
      <c r="S56" s="27">
        <v>1971</v>
      </c>
      <c r="T56" s="26">
        <f t="shared" si="5"/>
        <v>40976</v>
      </c>
      <c r="U56" s="26">
        <f t="shared" si="6"/>
        <v>22564</v>
      </c>
      <c r="V56" s="26">
        <v>20474</v>
      </c>
      <c r="W56" s="26">
        <v>2090</v>
      </c>
      <c r="X56" s="26">
        <f t="shared" si="37"/>
        <v>9581</v>
      </c>
      <c r="Y56" s="26">
        <v>8955</v>
      </c>
      <c r="Z56" s="26">
        <v>1165</v>
      </c>
      <c r="AA56" s="26">
        <f t="shared" si="7"/>
        <v>7790</v>
      </c>
      <c r="AB56" s="26">
        <v>626</v>
      </c>
      <c r="AC56" s="26">
        <v>22</v>
      </c>
      <c r="AD56" s="26">
        <f t="shared" si="8"/>
        <v>604</v>
      </c>
      <c r="AE56" s="26">
        <v>2731</v>
      </c>
      <c r="AF56" s="26">
        <v>6100</v>
      </c>
      <c r="AH56" s="27">
        <v>1971</v>
      </c>
      <c r="AI56" s="26">
        <v>84000</v>
      </c>
      <c r="AJ56" s="26">
        <f t="shared" si="9"/>
        <v>1404</v>
      </c>
      <c r="AK56" s="26">
        <v>505</v>
      </c>
      <c r="AL56" s="26">
        <v>592</v>
      </c>
      <c r="AM56" s="26">
        <v>307</v>
      </c>
      <c r="AN56" s="26">
        <v>2740</v>
      </c>
      <c r="AO56" s="26">
        <v>4553</v>
      </c>
      <c r="AP56" s="26">
        <v>60803</v>
      </c>
      <c r="AQ56" s="26">
        <f t="shared" si="10"/>
        <v>9643</v>
      </c>
      <c r="AR56" s="26">
        <v>1787</v>
      </c>
      <c r="AS56" s="26">
        <v>7856</v>
      </c>
      <c r="AT56" s="26">
        <f t="shared" si="11"/>
        <v>4857</v>
      </c>
      <c r="AU56" s="17"/>
      <c r="AV56" s="27">
        <v>1971</v>
      </c>
      <c r="AW56" s="26">
        <f t="shared" si="12"/>
        <v>84000</v>
      </c>
      <c r="AX56" s="26">
        <f t="shared" si="13"/>
        <v>231</v>
      </c>
      <c r="AY56" s="26">
        <v>216</v>
      </c>
      <c r="AZ56" s="26">
        <v>216</v>
      </c>
      <c r="BA56" s="26">
        <v>0</v>
      </c>
      <c r="BB56" s="26">
        <v>15</v>
      </c>
      <c r="BC56" s="26">
        <v>15</v>
      </c>
      <c r="BD56" s="26">
        <v>0</v>
      </c>
      <c r="BE56" s="26">
        <v>68182</v>
      </c>
      <c r="BF56" s="26">
        <v>731</v>
      </c>
      <c r="BG56" s="26">
        <f t="shared" si="14"/>
        <v>67451</v>
      </c>
      <c r="BH56" s="26">
        <v>15587</v>
      </c>
      <c r="BJ56" s="27">
        <v>1971</v>
      </c>
      <c r="BK56" s="26">
        <v>167127</v>
      </c>
      <c r="BL56" s="26">
        <v>16781</v>
      </c>
      <c r="BM56" s="26">
        <v>1209</v>
      </c>
      <c r="BN56" s="26">
        <v>5048</v>
      </c>
      <c r="BO56" s="26">
        <v>9821</v>
      </c>
      <c r="BP56" s="26">
        <f t="shared" si="15"/>
        <v>703</v>
      </c>
      <c r="BQ56" s="26">
        <v>34403</v>
      </c>
      <c r="BR56" s="26">
        <v>6781</v>
      </c>
      <c r="BS56" s="26">
        <v>93859</v>
      </c>
      <c r="BT56" s="26">
        <f t="shared" si="16"/>
        <v>9993</v>
      </c>
      <c r="BU56" s="26">
        <v>8562</v>
      </c>
      <c r="BV56" s="26">
        <v>1431</v>
      </c>
      <c r="BW56" s="26">
        <f t="shared" si="17"/>
        <v>15131</v>
      </c>
      <c r="BX56" s="109"/>
      <c r="BY56" s="27">
        <v>1971</v>
      </c>
      <c r="BZ56" s="26">
        <f t="shared" si="18"/>
        <v>167127</v>
      </c>
      <c r="CA56" s="26">
        <f t="shared" si="19"/>
        <v>34436</v>
      </c>
      <c r="CB56" s="26">
        <v>32646</v>
      </c>
      <c r="CC56" s="26">
        <v>29856</v>
      </c>
      <c r="CD56" s="26">
        <f t="shared" si="20"/>
        <v>2790</v>
      </c>
      <c r="CE56" s="26">
        <v>1790</v>
      </c>
      <c r="CF56" s="26">
        <v>1754</v>
      </c>
      <c r="CG56" s="26">
        <f t="shared" si="21"/>
        <v>36</v>
      </c>
      <c r="CH56" s="26">
        <v>115738</v>
      </c>
      <c r="CI56" s="26">
        <v>16739</v>
      </c>
      <c r="CJ56" s="26">
        <f t="shared" si="22"/>
        <v>98999</v>
      </c>
      <c r="CK56" s="26">
        <v>16953</v>
      </c>
      <c r="CL56" s="109"/>
      <c r="CM56" s="27">
        <v>1971</v>
      </c>
      <c r="CN56" s="17">
        <v>256005</v>
      </c>
      <c r="CO56" s="17">
        <f t="shared" si="38"/>
        <v>14573</v>
      </c>
      <c r="CP56" s="17">
        <f t="shared" si="39"/>
        <v>220885</v>
      </c>
      <c r="CQ56" s="17">
        <f t="shared" ref="CQ56:CQ63" si="66">CN56-CO56-CP56</f>
        <v>20547</v>
      </c>
      <c r="CS56" s="19">
        <v>1971</v>
      </c>
      <c r="CT56" s="17">
        <f t="shared" si="24"/>
        <v>256005</v>
      </c>
      <c r="CU56" s="17">
        <v>21824</v>
      </c>
      <c r="CV56" s="17">
        <f t="shared" si="25"/>
        <v>33090</v>
      </c>
      <c r="CW56" s="17">
        <v>31299</v>
      </c>
      <c r="CX56" s="17">
        <f t="shared" si="26"/>
        <v>1791</v>
      </c>
      <c r="CY56" s="17">
        <v>165718</v>
      </c>
      <c r="CZ56" s="17">
        <f t="shared" si="40"/>
        <v>35373</v>
      </c>
      <c r="DA56" s="109"/>
      <c r="DB56" s="27">
        <v>1971</v>
      </c>
      <c r="DC56" s="95">
        <f t="shared" si="41"/>
        <v>443</v>
      </c>
      <c r="DD56" s="95">
        <f t="shared" si="42"/>
        <v>868</v>
      </c>
      <c r="DE56" s="95">
        <f t="shared" si="43"/>
        <v>1311</v>
      </c>
      <c r="DF56" s="17">
        <f t="shared" si="44"/>
        <v>14576</v>
      </c>
      <c r="DG56" s="17">
        <f t="shared" si="55"/>
        <v>3170</v>
      </c>
      <c r="DH56" s="17">
        <f t="shared" si="45"/>
        <v>2740</v>
      </c>
      <c r="DI56" s="17">
        <f t="shared" si="56"/>
        <v>65356</v>
      </c>
      <c r="DJ56" s="17">
        <f t="shared" si="57"/>
        <v>9643</v>
      </c>
      <c r="DK56" s="17">
        <f t="shared" si="58"/>
        <v>34403</v>
      </c>
      <c r="DL56" s="17">
        <f t="shared" si="59"/>
        <v>100640</v>
      </c>
      <c r="DM56" s="17">
        <f t="shared" si="46"/>
        <v>9993</v>
      </c>
      <c r="DN56" s="17">
        <f t="shared" si="47"/>
        <v>51719</v>
      </c>
      <c r="DO56" s="17">
        <f t="shared" si="48"/>
        <v>169166</v>
      </c>
      <c r="DP56" s="95">
        <f t="shared" si="60"/>
        <v>19057</v>
      </c>
      <c r="DQ56" s="17">
        <f t="shared" si="61"/>
        <v>77739</v>
      </c>
      <c r="DR56" s="17">
        <f t="shared" si="62"/>
        <v>145036</v>
      </c>
      <c r="DS56" s="17">
        <f t="shared" si="63"/>
        <v>220885</v>
      </c>
      <c r="DT56" s="95">
        <f t="shared" si="64"/>
        <v>20947</v>
      </c>
      <c r="DU56" s="95">
        <f t="shared" si="49"/>
        <v>241832</v>
      </c>
      <c r="DV56" s="95"/>
      <c r="DW56" s="12">
        <v>1971</v>
      </c>
      <c r="DX56" s="11">
        <f>'Rec y Obligaciones'!CU56+'Rec y Obligaciones'!CW56</f>
        <v>53123</v>
      </c>
      <c r="DY56" s="11">
        <v>45599.199999999997</v>
      </c>
      <c r="DZ56" s="123">
        <v>171900</v>
      </c>
      <c r="EA56" s="95">
        <f t="shared" si="50"/>
        <v>31916</v>
      </c>
      <c r="EE56" s="17"/>
      <c r="EP56" s="17"/>
      <c r="EQ56" s="136"/>
      <c r="ER56" s="136"/>
      <c r="ET56" s="136"/>
      <c r="EU56" s="136"/>
      <c r="EV56" s="136"/>
    </row>
    <row r="57" spans="1:152" x14ac:dyDescent="0.25">
      <c r="A57" s="19">
        <v>1972</v>
      </c>
      <c r="B57" s="26">
        <v>66389</v>
      </c>
      <c r="C57" s="26">
        <v>16801</v>
      </c>
      <c r="D57" s="26">
        <f t="shared" si="0"/>
        <v>37577</v>
      </c>
      <c r="E57" s="26">
        <v>37422</v>
      </c>
      <c r="F57" s="26">
        <v>155</v>
      </c>
      <c r="G57" s="26">
        <f t="shared" si="1"/>
        <v>2326</v>
      </c>
      <c r="H57" s="26">
        <v>1066</v>
      </c>
      <c r="I57" s="26">
        <v>1260</v>
      </c>
      <c r="J57" s="26">
        <f t="shared" si="2"/>
        <v>489</v>
      </c>
      <c r="K57" s="26">
        <v>170</v>
      </c>
      <c r="L57" s="26">
        <v>319</v>
      </c>
      <c r="M57" s="26">
        <v>298</v>
      </c>
      <c r="N57" s="26">
        <f t="shared" si="3"/>
        <v>21</v>
      </c>
      <c r="O57" s="26">
        <f t="shared" si="4"/>
        <v>9196</v>
      </c>
      <c r="P57" s="26">
        <v>156</v>
      </c>
      <c r="Q57" s="26">
        <v>9040</v>
      </c>
      <c r="R57" s="112"/>
      <c r="S57" s="27">
        <v>1972</v>
      </c>
      <c r="T57" s="26">
        <f t="shared" si="5"/>
        <v>66389</v>
      </c>
      <c r="U57" s="26">
        <f t="shared" si="6"/>
        <v>27748</v>
      </c>
      <c r="V57" s="26">
        <v>25363</v>
      </c>
      <c r="W57" s="26">
        <v>2385</v>
      </c>
      <c r="X57" s="26">
        <f t="shared" si="37"/>
        <v>10142</v>
      </c>
      <c r="Y57" s="26">
        <v>9521</v>
      </c>
      <c r="Z57" s="26">
        <v>1261</v>
      </c>
      <c r="AA57" s="26">
        <f t="shared" si="7"/>
        <v>8260</v>
      </c>
      <c r="AB57" s="26">
        <v>621</v>
      </c>
      <c r="AC57" s="26">
        <v>8</v>
      </c>
      <c r="AD57" s="26">
        <f t="shared" si="8"/>
        <v>613</v>
      </c>
      <c r="AE57" s="26">
        <v>21348</v>
      </c>
      <c r="AF57" s="26">
        <v>7151</v>
      </c>
      <c r="AH57" s="27">
        <v>1972</v>
      </c>
      <c r="AI57" s="26">
        <v>95735</v>
      </c>
      <c r="AJ57" s="26">
        <f t="shared" si="9"/>
        <v>1473</v>
      </c>
      <c r="AK57" s="26">
        <v>238</v>
      </c>
      <c r="AL57" s="26">
        <v>931</v>
      </c>
      <c r="AM57" s="26">
        <v>304</v>
      </c>
      <c r="AN57" s="26">
        <v>2778</v>
      </c>
      <c r="AO57" s="26">
        <v>4768</v>
      </c>
      <c r="AP57" s="26">
        <v>68561</v>
      </c>
      <c r="AQ57" s="26">
        <f t="shared" si="10"/>
        <v>13301</v>
      </c>
      <c r="AR57" s="26">
        <v>1757</v>
      </c>
      <c r="AS57" s="26">
        <v>11544</v>
      </c>
      <c r="AT57" s="26">
        <f t="shared" si="11"/>
        <v>4854</v>
      </c>
      <c r="AU57" s="17"/>
      <c r="AV57" s="27">
        <v>1972</v>
      </c>
      <c r="AW57" s="26">
        <f t="shared" si="12"/>
        <v>95735</v>
      </c>
      <c r="AX57" s="26">
        <f t="shared" si="13"/>
        <v>437</v>
      </c>
      <c r="AY57" s="26">
        <v>387</v>
      </c>
      <c r="AZ57" s="26">
        <v>387</v>
      </c>
      <c r="BA57" s="26">
        <v>0</v>
      </c>
      <c r="BB57" s="26">
        <v>50</v>
      </c>
      <c r="BC57" s="26">
        <v>50</v>
      </c>
      <c r="BD57" s="26">
        <v>0</v>
      </c>
      <c r="BE57" s="26">
        <v>77122</v>
      </c>
      <c r="BF57" s="26">
        <v>753</v>
      </c>
      <c r="BG57" s="26">
        <f t="shared" si="14"/>
        <v>76369</v>
      </c>
      <c r="BH57" s="26">
        <v>18176</v>
      </c>
      <c r="BJ57" s="27">
        <v>1972</v>
      </c>
      <c r="BK57" s="26">
        <v>192651</v>
      </c>
      <c r="BL57" s="26">
        <v>35608</v>
      </c>
      <c r="BM57" s="26">
        <v>772</v>
      </c>
      <c r="BN57" s="26">
        <v>4589</v>
      </c>
      <c r="BO57" s="26">
        <v>29325</v>
      </c>
      <c r="BP57" s="26">
        <f t="shared" si="15"/>
        <v>922</v>
      </c>
      <c r="BQ57" s="26">
        <v>24333</v>
      </c>
      <c r="BR57" s="26">
        <v>7629</v>
      </c>
      <c r="BS57" s="26">
        <v>107723</v>
      </c>
      <c r="BT57" s="26">
        <f t="shared" si="16"/>
        <v>10823</v>
      </c>
      <c r="BU57" s="26">
        <v>9620</v>
      </c>
      <c r="BV57" s="26">
        <v>1203</v>
      </c>
      <c r="BW57" s="26">
        <f t="shared" si="17"/>
        <v>35860</v>
      </c>
      <c r="BX57" s="109"/>
      <c r="BY57" s="27">
        <v>1972</v>
      </c>
      <c r="BZ57" s="26">
        <f t="shared" si="18"/>
        <v>192651</v>
      </c>
      <c r="CA57" s="26">
        <f t="shared" si="19"/>
        <v>40052</v>
      </c>
      <c r="CB57" s="26">
        <v>37896</v>
      </c>
      <c r="CC57" s="26">
        <v>35903</v>
      </c>
      <c r="CD57" s="26">
        <f t="shared" si="20"/>
        <v>1993</v>
      </c>
      <c r="CE57" s="26">
        <v>2156</v>
      </c>
      <c r="CF57" s="26">
        <v>2120</v>
      </c>
      <c r="CG57" s="26">
        <f t="shared" si="21"/>
        <v>36</v>
      </c>
      <c r="CH57" s="26">
        <v>133923</v>
      </c>
      <c r="CI57" s="26">
        <v>19167</v>
      </c>
      <c r="CJ57" s="26">
        <f t="shared" si="22"/>
        <v>114756</v>
      </c>
      <c r="CK57" s="26">
        <v>18676</v>
      </c>
      <c r="CL57" s="109"/>
      <c r="CM57" s="27">
        <v>1972</v>
      </c>
      <c r="CN57" s="17">
        <v>296319</v>
      </c>
      <c r="CO57" s="17">
        <f t="shared" si="38"/>
        <v>17811</v>
      </c>
      <c r="CP57" s="17">
        <f t="shared" si="39"/>
        <v>255695</v>
      </c>
      <c r="CQ57" s="17">
        <f t="shared" si="66"/>
        <v>22813</v>
      </c>
      <c r="CS57" s="19">
        <v>1972</v>
      </c>
      <c r="CT57" s="17">
        <f t="shared" si="24"/>
        <v>296319</v>
      </c>
      <c r="CU57" s="17">
        <v>26777</v>
      </c>
      <c r="CV57" s="17">
        <f t="shared" si="25"/>
        <v>39770</v>
      </c>
      <c r="CW57" s="17">
        <v>37592</v>
      </c>
      <c r="CX57" s="17">
        <f t="shared" si="26"/>
        <v>2178</v>
      </c>
      <c r="CY57" s="17">
        <v>189438</v>
      </c>
      <c r="CZ57" s="17">
        <f t="shared" si="40"/>
        <v>40334</v>
      </c>
      <c r="DA57" s="109"/>
      <c r="DB57" s="27">
        <v>1972</v>
      </c>
      <c r="DC57" s="95">
        <f t="shared" si="41"/>
        <v>468</v>
      </c>
      <c r="DD57" s="95">
        <f t="shared" si="42"/>
        <v>21</v>
      </c>
      <c r="DE57" s="95">
        <f t="shared" si="43"/>
        <v>489</v>
      </c>
      <c r="DF57" s="17">
        <f t="shared" si="44"/>
        <v>37577</v>
      </c>
      <c r="DG57" s="17">
        <f t="shared" si="55"/>
        <v>2326</v>
      </c>
      <c r="DH57" s="17">
        <f t="shared" si="45"/>
        <v>2778</v>
      </c>
      <c r="DI57" s="17">
        <f t="shared" si="56"/>
        <v>73329</v>
      </c>
      <c r="DJ57" s="17">
        <f t="shared" si="57"/>
        <v>13301</v>
      </c>
      <c r="DK57" s="17">
        <f t="shared" si="58"/>
        <v>24333</v>
      </c>
      <c r="DL57" s="17">
        <f t="shared" si="59"/>
        <v>115352</v>
      </c>
      <c r="DM57" s="17">
        <f t="shared" si="46"/>
        <v>10823</v>
      </c>
      <c r="DN57" s="17">
        <f t="shared" si="47"/>
        <v>64688</v>
      </c>
      <c r="DO57" s="17">
        <f t="shared" si="48"/>
        <v>191007</v>
      </c>
      <c r="DP57" s="95">
        <f t="shared" si="60"/>
        <v>40392</v>
      </c>
      <c r="DQ57" s="17">
        <f t="shared" si="61"/>
        <v>89408</v>
      </c>
      <c r="DR57" s="17">
        <f t="shared" si="62"/>
        <v>150508</v>
      </c>
      <c r="DS57" s="17">
        <f t="shared" si="63"/>
        <v>255695</v>
      </c>
      <c r="DT57" s="95">
        <f t="shared" si="64"/>
        <v>24613</v>
      </c>
      <c r="DU57" s="95">
        <f t="shared" si="49"/>
        <v>280308</v>
      </c>
      <c r="DV57" s="95"/>
      <c r="DW57" s="12">
        <v>1972</v>
      </c>
      <c r="DX57" s="11">
        <f>'Rec y Obligaciones'!CU57+'Rec y Obligaciones'!CW57</f>
        <v>64369</v>
      </c>
      <c r="DY57" s="11">
        <v>52633.2</v>
      </c>
      <c r="DZ57" s="123">
        <v>202600</v>
      </c>
      <c r="EA57" s="95">
        <f t="shared" si="50"/>
        <v>57193</v>
      </c>
      <c r="EE57" s="17"/>
      <c r="EP57" s="17"/>
      <c r="EQ57" s="136"/>
      <c r="ER57" s="136"/>
      <c r="ET57" s="136"/>
      <c r="EU57" s="136"/>
      <c r="EV57" s="136"/>
    </row>
    <row r="58" spans="1:152" x14ac:dyDescent="0.25">
      <c r="A58" s="19">
        <v>1973</v>
      </c>
      <c r="B58" s="26">
        <v>87948</v>
      </c>
      <c r="C58" s="26">
        <v>17976</v>
      </c>
      <c r="D58" s="26">
        <f t="shared" si="0"/>
        <v>59215</v>
      </c>
      <c r="E58" s="26">
        <v>59206</v>
      </c>
      <c r="F58" s="26">
        <v>9</v>
      </c>
      <c r="G58" s="26">
        <f t="shared" si="1"/>
        <v>3157</v>
      </c>
      <c r="H58" s="26">
        <v>1131</v>
      </c>
      <c r="I58" s="26">
        <v>2026</v>
      </c>
      <c r="J58" s="26">
        <f t="shared" si="2"/>
        <v>670</v>
      </c>
      <c r="K58" s="26">
        <v>327</v>
      </c>
      <c r="L58" s="26">
        <v>343</v>
      </c>
      <c r="M58" s="26">
        <v>343</v>
      </c>
      <c r="N58" s="26">
        <f t="shared" si="3"/>
        <v>0</v>
      </c>
      <c r="O58" s="26">
        <f t="shared" si="4"/>
        <v>6930</v>
      </c>
      <c r="P58" s="26">
        <v>422</v>
      </c>
      <c r="Q58" s="26">
        <v>6508</v>
      </c>
      <c r="R58" s="112"/>
      <c r="S58" s="27">
        <v>1973</v>
      </c>
      <c r="T58" s="26">
        <f t="shared" si="5"/>
        <v>87948</v>
      </c>
      <c r="U58" s="26">
        <f t="shared" si="6"/>
        <v>36901</v>
      </c>
      <c r="V58" s="26">
        <v>34227</v>
      </c>
      <c r="W58" s="26">
        <v>2674</v>
      </c>
      <c r="X58" s="26">
        <f t="shared" si="37"/>
        <v>12643</v>
      </c>
      <c r="Y58" s="26">
        <v>10914</v>
      </c>
      <c r="Z58" s="26">
        <v>1706</v>
      </c>
      <c r="AA58" s="26">
        <f t="shared" si="7"/>
        <v>9208</v>
      </c>
      <c r="AB58" s="26">
        <v>1729</v>
      </c>
      <c r="AC58" s="26">
        <v>126</v>
      </c>
      <c r="AD58" s="26">
        <f t="shared" si="8"/>
        <v>1603</v>
      </c>
      <c r="AE58" s="26">
        <v>28623</v>
      </c>
      <c r="AF58" s="26">
        <v>9781</v>
      </c>
      <c r="AH58" s="27">
        <v>1973</v>
      </c>
      <c r="AI58" s="26">
        <v>117869</v>
      </c>
      <c r="AJ58" s="26">
        <f t="shared" si="9"/>
        <v>2945</v>
      </c>
      <c r="AK58" s="26">
        <v>1503</v>
      </c>
      <c r="AL58" s="26">
        <v>996</v>
      </c>
      <c r="AM58" s="26">
        <v>446</v>
      </c>
      <c r="AN58" s="26">
        <v>1896</v>
      </c>
      <c r="AO58" s="26">
        <v>6425</v>
      </c>
      <c r="AP58" s="26">
        <v>83216</v>
      </c>
      <c r="AQ58" s="26">
        <f t="shared" si="10"/>
        <v>17286</v>
      </c>
      <c r="AR58" s="26">
        <v>1904</v>
      </c>
      <c r="AS58" s="26">
        <v>15382</v>
      </c>
      <c r="AT58" s="26">
        <f t="shared" si="11"/>
        <v>6101</v>
      </c>
      <c r="AU58" s="17"/>
      <c r="AV58" s="27">
        <v>1973</v>
      </c>
      <c r="AW58" s="26">
        <f t="shared" si="12"/>
        <v>117869</v>
      </c>
      <c r="AX58" s="26">
        <f t="shared" si="13"/>
        <v>568</v>
      </c>
      <c r="AY58" s="26">
        <v>546</v>
      </c>
      <c r="AZ58" s="26">
        <v>546</v>
      </c>
      <c r="BA58" s="26">
        <v>0</v>
      </c>
      <c r="BB58" s="26">
        <v>22</v>
      </c>
      <c r="BC58" s="26">
        <v>22</v>
      </c>
      <c r="BD58" s="26">
        <v>0</v>
      </c>
      <c r="BE58" s="26">
        <v>98311</v>
      </c>
      <c r="BF58" s="26">
        <v>1048</v>
      </c>
      <c r="BG58" s="26">
        <f t="shared" si="14"/>
        <v>97263</v>
      </c>
      <c r="BH58" s="26">
        <v>18990</v>
      </c>
      <c r="BJ58" s="27">
        <v>1973</v>
      </c>
      <c r="BK58" s="26">
        <v>219529</v>
      </c>
      <c r="BL58" s="26">
        <v>49878</v>
      </c>
      <c r="BM58" s="26">
        <v>2807</v>
      </c>
      <c r="BN58" s="26">
        <v>5199</v>
      </c>
      <c r="BO58" s="26">
        <v>39233</v>
      </c>
      <c r="BP58" s="26">
        <f t="shared" si="15"/>
        <v>2639</v>
      </c>
      <c r="BQ58" s="26">
        <v>22462</v>
      </c>
      <c r="BR58" s="26">
        <v>8174</v>
      </c>
      <c r="BS58" s="26">
        <v>118090</v>
      </c>
      <c r="BT58" s="26">
        <f t="shared" si="16"/>
        <v>12963</v>
      </c>
      <c r="BU58" s="26">
        <v>10953</v>
      </c>
      <c r="BV58" s="26">
        <v>2010</v>
      </c>
      <c r="BW58" s="26">
        <f t="shared" si="17"/>
        <v>47195</v>
      </c>
      <c r="BX58" s="109"/>
      <c r="BY58" s="27">
        <v>1973</v>
      </c>
      <c r="BZ58" s="26">
        <f t="shared" si="18"/>
        <v>219529</v>
      </c>
      <c r="CA58" s="26">
        <f t="shared" si="19"/>
        <v>50004</v>
      </c>
      <c r="CB58" s="26">
        <v>45719</v>
      </c>
      <c r="CC58" s="26">
        <v>43447</v>
      </c>
      <c r="CD58" s="26">
        <f t="shared" si="20"/>
        <v>2272</v>
      </c>
      <c r="CE58" s="26">
        <v>4285</v>
      </c>
      <c r="CF58" s="26">
        <v>4246</v>
      </c>
      <c r="CG58" s="26">
        <f t="shared" si="21"/>
        <v>39</v>
      </c>
      <c r="CH58" s="26">
        <v>148901</v>
      </c>
      <c r="CI58" s="26">
        <v>23126</v>
      </c>
      <c r="CJ58" s="26">
        <f t="shared" si="22"/>
        <v>125775</v>
      </c>
      <c r="CK58" s="26">
        <v>20624</v>
      </c>
      <c r="CL58" s="109"/>
      <c r="CM58" s="27">
        <v>1973</v>
      </c>
      <c r="CN58" s="17">
        <v>347779</v>
      </c>
      <c r="CO58" s="17">
        <f t="shared" si="38"/>
        <v>22286</v>
      </c>
      <c r="CP58" s="17">
        <f t="shared" si="39"/>
        <v>302635</v>
      </c>
      <c r="CQ58" s="17">
        <f t="shared" si="66"/>
        <v>22858</v>
      </c>
      <c r="CS58" s="19">
        <v>1973</v>
      </c>
      <c r="CT58" s="17">
        <f t="shared" si="24"/>
        <v>347779</v>
      </c>
      <c r="CU58" s="17">
        <v>34176</v>
      </c>
      <c r="CV58" s="17">
        <f t="shared" si="25"/>
        <v>50116</v>
      </c>
      <c r="CW58" s="17">
        <v>45722</v>
      </c>
      <c r="CX58" s="17">
        <f t="shared" si="26"/>
        <v>4394</v>
      </c>
      <c r="CY58" s="17">
        <v>218454</v>
      </c>
      <c r="CZ58" s="17">
        <f t="shared" si="40"/>
        <v>45033</v>
      </c>
      <c r="DA58" s="109"/>
      <c r="DB58" s="27">
        <v>1973</v>
      </c>
      <c r="DC58" s="95">
        <f t="shared" si="41"/>
        <v>670</v>
      </c>
      <c r="DD58" s="95">
        <f t="shared" si="42"/>
        <v>0</v>
      </c>
      <c r="DE58" s="95">
        <f t="shared" si="43"/>
        <v>670</v>
      </c>
      <c r="DF58" s="17">
        <f t="shared" si="44"/>
        <v>59215</v>
      </c>
      <c r="DG58" s="17">
        <f t="shared" si="55"/>
        <v>3157</v>
      </c>
      <c r="DH58" s="17">
        <f t="shared" si="45"/>
        <v>1896</v>
      </c>
      <c r="DI58" s="17">
        <f t="shared" si="56"/>
        <v>89641</v>
      </c>
      <c r="DJ58" s="17">
        <f t="shared" si="57"/>
        <v>17286</v>
      </c>
      <c r="DK58" s="17">
        <f t="shared" si="58"/>
        <v>22462</v>
      </c>
      <c r="DL58" s="17">
        <f t="shared" si="59"/>
        <v>126264</v>
      </c>
      <c r="DM58" s="17">
        <f t="shared" si="46"/>
        <v>12963</v>
      </c>
      <c r="DN58" s="17">
        <f t="shared" si="47"/>
        <v>83573</v>
      </c>
      <c r="DO58" s="17">
        <f t="shared" si="48"/>
        <v>219062</v>
      </c>
      <c r="DP58" s="95">
        <f t="shared" si="60"/>
        <v>63042</v>
      </c>
      <c r="DQ58" s="17">
        <f t="shared" si="61"/>
        <v>108823</v>
      </c>
      <c r="DR58" s="17">
        <f t="shared" si="62"/>
        <v>161689</v>
      </c>
      <c r="DS58" s="17">
        <f t="shared" si="63"/>
        <v>302635</v>
      </c>
      <c r="DT58" s="95">
        <f t="shared" si="64"/>
        <v>30919</v>
      </c>
      <c r="DU58" s="95">
        <f t="shared" si="49"/>
        <v>333554</v>
      </c>
      <c r="DV58" s="95"/>
      <c r="DW58" s="12">
        <v>1973</v>
      </c>
      <c r="DX58" s="11">
        <f>'Rec y Obligaciones'!CU58+'Rec y Obligaciones'!CW58</f>
        <v>79898</v>
      </c>
      <c r="DY58" s="11">
        <v>65758.7</v>
      </c>
      <c r="DZ58" s="123">
        <v>231200</v>
      </c>
      <c r="EA58" s="95">
        <f t="shared" si="50"/>
        <v>81018</v>
      </c>
      <c r="EE58" s="17"/>
      <c r="EP58" s="17"/>
      <c r="EQ58" s="136"/>
      <c r="ER58" s="136"/>
      <c r="ET58" s="136"/>
      <c r="EU58" s="136"/>
      <c r="EV58" s="136"/>
    </row>
    <row r="59" spans="1:152" x14ac:dyDescent="0.25">
      <c r="A59" s="19">
        <v>1974</v>
      </c>
      <c r="B59" s="26">
        <v>121915</v>
      </c>
      <c r="C59" s="26">
        <v>18176</v>
      </c>
      <c r="D59" s="26">
        <f t="shared" si="0"/>
        <v>90928</v>
      </c>
      <c r="E59" s="26">
        <v>94027</v>
      </c>
      <c r="F59" s="26">
        <v>-3099</v>
      </c>
      <c r="G59" s="26">
        <f t="shared" si="1"/>
        <v>5055</v>
      </c>
      <c r="H59" s="26">
        <v>1675</v>
      </c>
      <c r="I59" s="26">
        <v>3380</v>
      </c>
      <c r="J59" s="26">
        <f t="shared" si="2"/>
        <v>479</v>
      </c>
      <c r="K59" s="26">
        <v>228</v>
      </c>
      <c r="L59" s="26">
        <v>251</v>
      </c>
      <c r="M59" s="26">
        <v>249</v>
      </c>
      <c r="N59" s="26">
        <f t="shared" si="3"/>
        <v>2</v>
      </c>
      <c r="O59" s="26">
        <f t="shared" si="4"/>
        <v>7277</v>
      </c>
      <c r="P59" s="26">
        <v>315</v>
      </c>
      <c r="Q59" s="26">
        <v>6962</v>
      </c>
      <c r="R59" s="112"/>
      <c r="S59" s="27">
        <v>1974</v>
      </c>
      <c r="T59" s="26">
        <f t="shared" si="5"/>
        <v>121915</v>
      </c>
      <c r="U59" s="26">
        <f t="shared" si="6"/>
        <v>46505</v>
      </c>
      <c r="V59" s="26">
        <v>43470</v>
      </c>
      <c r="W59" s="26">
        <v>3035</v>
      </c>
      <c r="X59" s="26">
        <f t="shared" si="37"/>
        <v>11585</v>
      </c>
      <c r="Y59" s="26">
        <v>10369</v>
      </c>
      <c r="Z59" s="26">
        <v>834</v>
      </c>
      <c r="AA59" s="26">
        <f t="shared" si="7"/>
        <v>9535</v>
      </c>
      <c r="AB59" s="26">
        <v>1216</v>
      </c>
      <c r="AC59" s="26">
        <v>9</v>
      </c>
      <c r="AD59" s="26">
        <f t="shared" si="8"/>
        <v>1207</v>
      </c>
      <c r="AE59" s="26">
        <v>50360</v>
      </c>
      <c r="AF59" s="26">
        <v>13465</v>
      </c>
      <c r="AH59" s="27">
        <v>1974</v>
      </c>
      <c r="AI59" s="26">
        <v>150848</v>
      </c>
      <c r="AJ59" s="26">
        <f t="shared" si="9"/>
        <v>2981</v>
      </c>
      <c r="AK59" s="26">
        <v>632</v>
      </c>
      <c r="AL59" s="26">
        <v>1558</v>
      </c>
      <c r="AM59" s="26">
        <v>791</v>
      </c>
      <c r="AN59" s="26">
        <v>2135</v>
      </c>
      <c r="AO59" s="26">
        <v>6797</v>
      </c>
      <c r="AP59" s="26">
        <v>107308</v>
      </c>
      <c r="AQ59" s="26">
        <f t="shared" si="10"/>
        <v>22725</v>
      </c>
      <c r="AR59" s="26">
        <v>2107</v>
      </c>
      <c r="AS59" s="26">
        <v>20618</v>
      </c>
      <c r="AT59" s="26">
        <f t="shared" si="11"/>
        <v>8902</v>
      </c>
      <c r="AU59" s="17"/>
      <c r="AV59" s="27">
        <v>1974</v>
      </c>
      <c r="AW59" s="26">
        <f t="shared" si="12"/>
        <v>150848</v>
      </c>
      <c r="AX59" s="26">
        <f t="shared" si="13"/>
        <v>997</v>
      </c>
      <c r="AY59" s="26">
        <v>946</v>
      </c>
      <c r="AZ59" s="26">
        <v>946</v>
      </c>
      <c r="BA59" s="26">
        <v>0</v>
      </c>
      <c r="BB59" s="26">
        <v>51</v>
      </c>
      <c r="BC59" s="26">
        <v>51</v>
      </c>
      <c r="BD59" s="26">
        <v>0</v>
      </c>
      <c r="BE59" s="26">
        <v>128000</v>
      </c>
      <c r="BF59" s="26">
        <v>847</v>
      </c>
      <c r="BG59" s="26">
        <f t="shared" si="14"/>
        <v>127153</v>
      </c>
      <c r="BH59" s="26">
        <v>21851</v>
      </c>
      <c r="BJ59" s="27">
        <v>1974</v>
      </c>
      <c r="BK59" s="26">
        <v>255556</v>
      </c>
      <c r="BL59" s="26">
        <v>70373</v>
      </c>
      <c r="BM59" s="26">
        <v>688</v>
      </c>
      <c r="BN59" s="26">
        <v>6207</v>
      </c>
      <c r="BO59" s="26">
        <v>59815</v>
      </c>
      <c r="BP59" s="26">
        <f t="shared" si="15"/>
        <v>3663</v>
      </c>
      <c r="BQ59" s="26">
        <v>20664</v>
      </c>
      <c r="BR59" s="26">
        <v>8967</v>
      </c>
      <c r="BS59" s="26">
        <v>132027</v>
      </c>
      <c r="BT59" s="26">
        <f t="shared" si="16"/>
        <v>15373</v>
      </c>
      <c r="BU59" s="26">
        <v>12918</v>
      </c>
      <c r="BV59" s="26">
        <v>2455</v>
      </c>
      <c r="BW59" s="26">
        <f t="shared" si="17"/>
        <v>67967</v>
      </c>
      <c r="BX59" s="109"/>
      <c r="BY59" s="27">
        <v>1974</v>
      </c>
      <c r="BZ59" s="26">
        <f t="shared" si="18"/>
        <v>255556</v>
      </c>
      <c r="CA59" s="26">
        <f t="shared" si="19"/>
        <v>59864</v>
      </c>
      <c r="CB59" s="26">
        <v>56305</v>
      </c>
      <c r="CC59" s="26">
        <v>53007</v>
      </c>
      <c r="CD59" s="26">
        <f t="shared" si="20"/>
        <v>3298</v>
      </c>
      <c r="CE59" s="26">
        <v>3559</v>
      </c>
      <c r="CF59" s="26">
        <v>3507</v>
      </c>
      <c r="CG59" s="26">
        <f t="shared" si="21"/>
        <v>52</v>
      </c>
      <c r="CH59" s="26">
        <v>172684</v>
      </c>
      <c r="CI59" s="26">
        <v>26403</v>
      </c>
      <c r="CJ59" s="26">
        <f t="shared" si="22"/>
        <v>146281</v>
      </c>
      <c r="CK59" s="26">
        <v>23008</v>
      </c>
      <c r="CL59" s="109"/>
      <c r="CM59" s="27">
        <v>1974</v>
      </c>
      <c r="CN59" s="17">
        <v>418924</v>
      </c>
      <c r="CO59" s="17">
        <f t="shared" si="38"/>
        <v>19496</v>
      </c>
      <c r="CP59" s="17">
        <f t="shared" si="39"/>
        <v>373881</v>
      </c>
      <c r="CQ59" s="17">
        <f t="shared" si="66"/>
        <v>25547</v>
      </c>
      <c r="CS59" s="19">
        <v>1974</v>
      </c>
      <c r="CT59" s="17">
        <f t="shared" si="24"/>
        <v>418924</v>
      </c>
      <c r="CU59" s="17">
        <v>42686</v>
      </c>
      <c r="CV59" s="17">
        <f t="shared" si="25"/>
        <v>58366</v>
      </c>
      <c r="CW59" s="17">
        <v>54799</v>
      </c>
      <c r="CX59" s="17">
        <f t="shared" si="26"/>
        <v>3567</v>
      </c>
      <c r="CY59" s="17">
        <v>265138</v>
      </c>
      <c r="CZ59" s="17">
        <f t="shared" si="40"/>
        <v>52734</v>
      </c>
      <c r="DA59" s="109"/>
      <c r="DB59" s="27">
        <v>1974</v>
      </c>
      <c r="DC59" s="95">
        <f t="shared" si="41"/>
        <v>477</v>
      </c>
      <c r="DD59" s="95">
        <f t="shared" si="42"/>
        <v>2</v>
      </c>
      <c r="DE59" s="95">
        <f t="shared" si="43"/>
        <v>479</v>
      </c>
      <c r="DF59" s="17">
        <f t="shared" si="44"/>
        <v>90928</v>
      </c>
      <c r="DG59" s="17">
        <f t="shared" si="55"/>
        <v>5055</v>
      </c>
      <c r="DH59" s="17">
        <f t="shared" si="45"/>
        <v>2135</v>
      </c>
      <c r="DI59" s="17">
        <f t="shared" si="56"/>
        <v>114105</v>
      </c>
      <c r="DJ59" s="17">
        <f t="shared" si="57"/>
        <v>22725</v>
      </c>
      <c r="DK59" s="17">
        <f t="shared" si="58"/>
        <v>20664</v>
      </c>
      <c r="DL59" s="17">
        <f t="shared" si="59"/>
        <v>140994</v>
      </c>
      <c r="DM59" s="17">
        <f t="shared" si="46"/>
        <v>15373</v>
      </c>
      <c r="DN59" s="17">
        <f t="shared" si="47"/>
        <v>113727</v>
      </c>
      <c r="DO59" s="17">
        <f t="shared" si="48"/>
        <v>260154</v>
      </c>
      <c r="DP59" s="95">
        <f t="shared" si="60"/>
        <v>96462</v>
      </c>
      <c r="DQ59" s="17">
        <f t="shared" si="61"/>
        <v>138965</v>
      </c>
      <c r="DR59" s="17">
        <f t="shared" si="62"/>
        <v>177031</v>
      </c>
      <c r="DS59" s="17">
        <f t="shared" si="63"/>
        <v>373881</v>
      </c>
      <c r="DT59" s="95">
        <f t="shared" si="64"/>
        <v>38577</v>
      </c>
      <c r="DU59" s="95">
        <f t="shared" si="49"/>
        <v>412458</v>
      </c>
      <c r="DV59" s="95"/>
      <c r="DW59" s="12">
        <v>1974</v>
      </c>
      <c r="DX59" s="11">
        <f>'Rec y Obligaciones'!CU59+'Rec y Obligaciones'!CW59</f>
        <v>97485</v>
      </c>
      <c r="DY59" s="11">
        <v>79442.5</v>
      </c>
      <c r="DZ59" s="123">
        <v>273000</v>
      </c>
      <c r="EA59" s="95">
        <f t="shared" si="50"/>
        <v>114638</v>
      </c>
      <c r="EE59" s="17"/>
      <c r="EP59" s="17"/>
      <c r="EQ59" s="136"/>
      <c r="ER59" s="136"/>
      <c r="ET59" s="136"/>
      <c r="EU59" s="136"/>
      <c r="EV59" s="136"/>
    </row>
    <row r="60" spans="1:152" x14ac:dyDescent="0.25">
      <c r="A60" s="19">
        <v>1975</v>
      </c>
      <c r="B60" s="26">
        <v>158566</v>
      </c>
      <c r="C60" s="26">
        <v>20153</v>
      </c>
      <c r="D60" s="26">
        <f t="shared" si="0"/>
        <v>123409</v>
      </c>
      <c r="E60" s="26">
        <v>125904</v>
      </c>
      <c r="F60" s="26">
        <v>-2495</v>
      </c>
      <c r="G60" s="26">
        <f t="shared" si="1"/>
        <v>5056</v>
      </c>
      <c r="H60" s="26">
        <v>1181</v>
      </c>
      <c r="I60" s="26">
        <v>3875</v>
      </c>
      <c r="J60" s="26">
        <f t="shared" si="2"/>
        <v>816</v>
      </c>
      <c r="K60" s="26">
        <v>666</v>
      </c>
      <c r="L60" s="26">
        <v>150</v>
      </c>
      <c r="M60" s="26">
        <v>150</v>
      </c>
      <c r="N60" s="26">
        <f t="shared" si="3"/>
        <v>0</v>
      </c>
      <c r="O60" s="26">
        <f t="shared" si="4"/>
        <v>9132</v>
      </c>
      <c r="P60" s="26">
        <v>1147</v>
      </c>
      <c r="Q60" s="26">
        <v>7985</v>
      </c>
      <c r="R60" s="112"/>
      <c r="S60" s="27">
        <v>1975</v>
      </c>
      <c r="T60" s="26">
        <f t="shared" si="5"/>
        <v>158566</v>
      </c>
      <c r="U60" s="26">
        <f t="shared" si="6"/>
        <v>56708</v>
      </c>
      <c r="V60" s="26">
        <v>53131</v>
      </c>
      <c r="W60" s="26">
        <v>3577</v>
      </c>
      <c r="X60" s="26">
        <f t="shared" si="37"/>
        <v>2742</v>
      </c>
      <c r="Y60" s="26">
        <v>1111</v>
      </c>
      <c r="Z60" s="26">
        <v>856</v>
      </c>
      <c r="AA60" s="26">
        <f t="shared" si="7"/>
        <v>255</v>
      </c>
      <c r="AB60" s="26">
        <v>1631</v>
      </c>
      <c r="AC60" s="26">
        <v>13</v>
      </c>
      <c r="AD60" s="26">
        <f t="shared" si="8"/>
        <v>1618</v>
      </c>
      <c r="AE60" s="26">
        <v>85574</v>
      </c>
      <c r="AF60" s="26">
        <v>13542</v>
      </c>
      <c r="AH60" s="27">
        <v>1975</v>
      </c>
      <c r="AI60" s="26">
        <v>202442</v>
      </c>
      <c r="AJ60" s="26">
        <f t="shared" si="9"/>
        <v>4194</v>
      </c>
      <c r="AK60" s="26">
        <v>1162</v>
      </c>
      <c r="AL60" s="26">
        <v>2022</v>
      </c>
      <c r="AM60" s="26">
        <v>1010</v>
      </c>
      <c r="AN60" s="26">
        <v>4587</v>
      </c>
      <c r="AO60" s="26">
        <v>9143</v>
      </c>
      <c r="AP60" s="26">
        <v>140836</v>
      </c>
      <c r="AQ60" s="26">
        <f t="shared" si="10"/>
        <v>31216</v>
      </c>
      <c r="AR60" s="26">
        <v>3416</v>
      </c>
      <c r="AS60" s="26">
        <v>27800</v>
      </c>
      <c r="AT60" s="26">
        <f t="shared" si="11"/>
        <v>12466</v>
      </c>
      <c r="AU60" s="17"/>
      <c r="AV60" s="27">
        <v>1975</v>
      </c>
      <c r="AW60" s="26">
        <f t="shared" si="12"/>
        <v>202442</v>
      </c>
      <c r="AX60" s="26">
        <f t="shared" si="13"/>
        <v>1479</v>
      </c>
      <c r="AY60" s="26">
        <v>1440</v>
      </c>
      <c r="AZ60" s="26">
        <v>1440</v>
      </c>
      <c r="BA60" s="26">
        <v>0</v>
      </c>
      <c r="BB60" s="26">
        <v>39</v>
      </c>
      <c r="BC60" s="26">
        <v>39</v>
      </c>
      <c r="BD60" s="26">
        <v>0</v>
      </c>
      <c r="BE60" s="26">
        <v>170857</v>
      </c>
      <c r="BF60" s="26">
        <v>1601</v>
      </c>
      <c r="BG60" s="26">
        <f t="shared" si="14"/>
        <v>169256</v>
      </c>
      <c r="BH60" s="26">
        <v>30106</v>
      </c>
      <c r="BJ60" s="27">
        <v>1975</v>
      </c>
      <c r="BK60" s="26">
        <v>318903</v>
      </c>
      <c r="BL60" s="26">
        <v>98141</v>
      </c>
      <c r="BM60" s="26">
        <v>750</v>
      </c>
      <c r="BN60" s="26">
        <v>7767</v>
      </c>
      <c r="BO60" s="26">
        <v>85381</v>
      </c>
      <c r="BP60" s="26">
        <f t="shared" si="15"/>
        <v>4243</v>
      </c>
      <c r="BQ60" s="26">
        <v>27621</v>
      </c>
      <c r="BR60" s="26">
        <v>10373</v>
      </c>
      <c r="BS60" s="26">
        <v>156452</v>
      </c>
      <c r="BT60" s="26">
        <f t="shared" si="16"/>
        <v>17340</v>
      </c>
      <c r="BU60" s="26">
        <v>12226</v>
      </c>
      <c r="BV60" s="26">
        <v>5114</v>
      </c>
      <c r="BW60" s="26">
        <f t="shared" si="17"/>
        <v>94357</v>
      </c>
      <c r="BX60" s="109"/>
      <c r="BY60" s="27">
        <v>1975</v>
      </c>
      <c r="BZ60" s="26">
        <f t="shared" si="18"/>
        <v>318903</v>
      </c>
      <c r="CA60" s="26">
        <f t="shared" si="19"/>
        <v>72637</v>
      </c>
      <c r="CB60" s="26">
        <v>68559</v>
      </c>
      <c r="CC60" s="26">
        <v>63708</v>
      </c>
      <c r="CD60" s="26">
        <f t="shared" si="20"/>
        <v>4851</v>
      </c>
      <c r="CE60" s="26">
        <v>4078</v>
      </c>
      <c r="CF60" s="26">
        <v>3985</v>
      </c>
      <c r="CG60" s="26">
        <f t="shared" si="21"/>
        <v>93</v>
      </c>
      <c r="CH60" s="26">
        <v>219756</v>
      </c>
      <c r="CI60" s="26">
        <v>29458</v>
      </c>
      <c r="CJ60" s="26">
        <f t="shared" si="22"/>
        <v>190298</v>
      </c>
      <c r="CK60" s="26">
        <v>26510</v>
      </c>
      <c r="CL60" s="109"/>
      <c r="CM60" s="27">
        <v>1975</v>
      </c>
      <c r="CN60" s="17">
        <v>531847</v>
      </c>
      <c r="CO60" s="17">
        <f t="shared" si="38"/>
        <v>22065</v>
      </c>
      <c r="CP60" s="17">
        <f t="shared" si="39"/>
        <v>477477</v>
      </c>
      <c r="CQ60" s="17">
        <f t="shared" si="66"/>
        <v>32305</v>
      </c>
      <c r="CS60" s="19">
        <v>1975</v>
      </c>
      <c r="CT60" s="17">
        <f t="shared" si="24"/>
        <v>531847</v>
      </c>
      <c r="CU60" s="17">
        <v>52262</v>
      </c>
      <c r="CV60" s="17">
        <f t="shared" si="25"/>
        <v>70043</v>
      </c>
      <c r="CW60" s="17">
        <v>66006</v>
      </c>
      <c r="CX60" s="17">
        <f t="shared" si="26"/>
        <v>4037</v>
      </c>
      <c r="CY60" s="17">
        <v>345415</v>
      </c>
      <c r="CZ60" s="17">
        <f t="shared" si="40"/>
        <v>64127</v>
      </c>
      <c r="DA60" s="109"/>
      <c r="DB60" s="27">
        <v>1975</v>
      </c>
      <c r="DC60" s="95">
        <f t="shared" si="41"/>
        <v>816</v>
      </c>
      <c r="DD60" s="95">
        <f t="shared" si="42"/>
        <v>0</v>
      </c>
      <c r="DE60" s="95">
        <f t="shared" si="43"/>
        <v>816</v>
      </c>
      <c r="DF60" s="17">
        <f t="shared" si="44"/>
        <v>123409</v>
      </c>
      <c r="DG60" s="17">
        <f t="shared" si="55"/>
        <v>5056</v>
      </c>
      <c r="DH60" s="17">
        <f t="shared" si="45"/>
        <v>4587</v>
      </c>
      <c r="DI60" s="17">
        <f t="shared" si="56"/>
        <v>149979</v>
      </c>
      <c r="DJ60" s="17">
        <f t="shared" si="57"/>
        <v>31216</v>
      </c>
      <c r="DK60" s="17">
        <f t="shared" si="58"/>
        <v>27621</v>
      </c>
      <c r="DL60" s="17">
        <f t="shared" si="59"/>
        <v>166825</v>
      </c>
      <c r="DM60" s="17">
        <f t="shared" si="46"/>
        <v>17340</v>
      </c>
      <c r="DN60" s="17">
        <f t="shared" si="47"/>
        <v>155617</v>
      </c>
      <c r="DO60" s="17">
        <f t="shared" si="48"/>
        <v>321860</v>
      </c>
      <c r="DP60" s="95">
        <f t="shared" si="60"/>
        <v>129281</v>
      </c>
      <c r="DQ60" s="17">
        <f t="shared" si="61"/>
        <v>185782</v>
      </c>
      <c r="DR60" s="17">
        <f t="shared" si="62"/>
        <v>211786</v>
      </c>
      <c r="DS60" s="17">
        <f t="shared" si="63"/>
        <v>477477</v>
      </c>
      <c r="DT60" s="95">
        <f t="shared" si="64"/>
        <v>49372</v>
      </c>
      <c r="DU60" s="95">
        <f t="shared" si="49"/>
        <v>526849</v>
      </c>
      <c r="DV60" s="95"/>
      <c r="DW60" s="12">
        <v>1975</v>
      </c>
      <c r="DX60" s="11">
        <f>'Rec y Obligaciones'!CU60+'Rec y Obligaciones'!CW60</f>
        <v>118268</v>
      </c>
      <c r="DY60" s="11">
        <v>97150.2</v>
      </c>
      <c r="DZ60" s="123">
        <v>346100</v>
      </c>
      <c r="EA60" s="95">
        <f t="shared" si="50"/>
        <v>149434</v>
      </c>
      <c r="EE60" s="17"/>
      <c r="EP60" s="17"/>
      <c r="EQ60" s="136"/>
      <c r="ER60" s="136"/>
      <c r="ET60" s="136"/>
      <c r="EU60" s="136"/>
      <c r="EV60" s="136"/>
    </row>
    <row r="61" spans="1:152" x14ac:dyDescent="0.25">
      <c r="A61" s="19">
        <v>1976</v>
      </c>
      <c r="B61" s="26">
        <v>195038</v>
      </c>
      <c r="C61" s="26">
        <v>28156</v>
      </c>
      <c r="D61" s="26">
        <f t="shared" si="0"/>
        <v>122564</v>
      </c>
      <c r="E61" s="26">
        <v>132843</v>
      </c>
      <c r="F61" s="26">
        <v>-10279</v>
      </c>
      <c r="G61" s="26">
        <f t="shared" si="1"/>
        <v>11599</v>
      </c>
      <c r="H61" s="26">
        <v>1857</v>
      </c>
      <c r="I61" s="26">
        <v>9742</v>
      </c>
      <c r="J61" s="26">
        <f t="shared" si="2"/>
        <v>20460</v>
      </c>
      <c r="K61" s="26">
        <v>201</v>
      </c>
      <c r="L61" s="26">
        <v>20259</v>
      </c>
      <c r="M61" s="26">
        <v>927</v>
      </c>
      <c r="N61" s="26">
        <f t="shared" si="3"/>
        <v>19332</v>
      </c>
      <c r="O61" s="26">
        <f t="shared" si="4"/>
        <v>12259</v>
      </c>
      <c r="P61" s="26">
        <v>706</v>
      </c>
      <c r="Q61" s="26">
        <v>11553</v>
      </c>
      <c r="R61" s="112"/>
      <c r="S61" s="27">
        <v>1976</v>
      </c>
      <c r="T61" s="26">
        <f t="shared" si="5"/>
        <v>195038</v>
      </c>
      <c r="U61" s="26">
        <f t="shared" si="6"/>
        <v>84706</v>
      </c>
      <c r="V61" s="26">
        <v>79366</v>
      </c>
      <c r="W61" s="26">
        <v>5340</v>
      </c>
      <c r="X61" s="26">
        <f t="shared" si="37"/>
        <v>4816</v>
      </c>
      <c r="Y61" s="26">
        <v>1431</v>
      </c>
      <c r="Z61" s="26">
        <v>560</v>
      </c>
      <c r="AA61" s="26">
        <f t="shared" si="7"/>
        <v>871</v>
      </c>
      <c r="AB61" s="26">
        <v>3385</v>
      </c>
      <c r="AC61" s="26">
        <v>89</v>
      </c>
      <c r="AD61" s="26">
        <f t="shared" si="8"/>
        <v>3296</v>
      </c>
      <c r="AE61" s="26">
        <v>73086</v>
      </c>
      <c r="AF61" s="26">
        <v>32430</v>
      </c>
      <c r="AH61" s="27">
        <v>1976</v>
      </c>
      <c r="AI61" s="26">
        <v>344442</v>
      </c>
      <c r="AJ61" s="26">
        <f t="shared" si="9"/>
        <v>5954</v>
      </c>
      <c r="AK61" s="26">
        <v>1354</v>
      </c>
      <c r="AL61" s="26">
        <v>2551</v>
      </c>
      <c r="AM61" s="26">
        <v>2049</v>
      </c>
      <c r="AN61" s="26">
        <v>6188</v>
      </c>
      <c r="AO61" s="26">
        <v>12183</v>
      </c>
      <c r="AP61" s="26">
        <v>225493</v>
      </c>
      <c r="AQ61" s="26">
        <f t="shared" si="10"/>
        <v>40685</v>
      </c>
      <c r="AR61" s="26">
        <v>3629</v>
      </c>
      <c r="AS61" s="26">
        <v>37056</v>
      </c>
      <c r="AT61" s="26">
        <f t="shared" si="11"/>
        <v>53939</v>
      </c>
      <c r="AU61" s="17"/>
      <c r="AV61" s="27">
        <v>1976</v>
      </c>
      <c r="AW61" s="26">
        <f t="shared" si="12"/>
        <v>344442</v>
      </c>
      <c r="AX61" s="26">
        <f t="shared" si="13"/>
        <v>2296</v>
      </c>
      <c r="AY61" s="26">
        <v>2110</v>
      </c>
      <c r="AZ61" s="26">
        <v>2110</v>
      </c>
      <c r="BA61" s="26">
        <v>0</v>
      </c>
      <c r="BB61" s="26">
        <v>186</v>
      </c>
      <c r="BC61" s="26">
        <v>186</v>
      </c>
      <c r="BD61" s="26">
        <v>0</v>
      </c>
      <c r="BE61" s="26">
        <v>300272</v>
      </c>
      <c r="BF61" s="26">
        <v>569</v>
      </c>
      <c r="BG61" s="26">
        <f t="shared" si="14"/>
        <v>299703</v>
      </c>
      <c r="BH61" s="26">
        <v>41874</v>
      </c>
      <c r="BJ61" s="27">
        <v>1976</v>
      </c>
      <c r="BK61" s="26">
        <v>379130</v>
      </c>
      <c r="BL61" s="26">
        <v>63974</v>
      </c>
      <c r="BM61" s="26">
        <v>1476</v>
      </c>
      <c r="BN61" s="26">
        <v>7963</v>
      </c>
      <c r="BO61" s="26">
        <v>50008</v>
      </c>
      <c r="BP61" s="26">
        <f t="shared" si="15"/>
        <v>4527</v>
      </c>
      <c r="BQ61" s="26">
        <v>85521</v>
      </c>
      <c r="BR61" s="26">
        <v>12215</v>
      </c>
      <c r="BS61" s="26">
        <v>182714</v>
      </c>
      <c r="BT61" s="26">
        <f t="shared" si="16"/>
        <v>21720</v>
      </c>
      <c r="BU61" s="26">
        <v>12450</v>
      </c>
      <c r="BV61" s="26">
        <v>9270</v>
      </c>
      <c r="BW61" s="26">
        <f t="shared" si="17"/>
        <v>62994</v>
      </c>
      <c r="BX61" s="109"/>
      <c r="BY61" s="27">
        <v>1976</v>
      </c>
      <c r="BZ61" s="26">
        <f t="shared" si="18"/>
        <v>379130</v>
      </c>
      <c r="CA61" s="26">
        <f t="shared" si="19"/>
        <v>88467</v>
      </c>
      <c r="CB61" s="26">
        <v>76901</v>
      </c>
      <c r="CC61" s="26">
        <v>72257</v>
      </c>
      <c r="CD61" s="26">
        <f t="shared" si="20"/>
        <v>4644</v>
      </c>
      <c r="CE61" s="26">
        <v>11566</v>
      </c>
      <c r="CF61" s="26">
        <v>11132</v>
      </c>
      <c r="CG61" s="26">
        <f t="shared" si="21"/>
        <v>434</v>
      </c>
      <c r="CH61" s="26">
        <v>258845</v>
      </c>
      <c r="CI61" s="26">
        <v>34813</v>
      </c>
      <c r="CJ61" s="26">
        <f t="shared" si="22"/>
        <v>224032</v>
      </c>
      <c r="CK61" s="26">
        <v>31818</v>
      </c>
      <c r="CL61" s="109"/>
      <c r="CM61" s="27">
        <v>1976</v>
      </c>
      <c r="CN61" s="17">
        <v>768479</v>
      </c>
      <c r="CO61" s="17">
        <f t="shared" si="38"/>
        <v>30986</v>
      </c>
      <c r="CP61" s="17">
        <f t="shared" si="39"/>
        <v>658477</v>
      </c>
      <c r="CQ61" s="17">
        <f t="shared" si="66"/>
        <v>79016</v>
      </c>
      <c r="CS61" s="19">
        <v>1976</v>
      </c>
      <c r="CT61" s="17">
        <f t="shared" si="24"/>
        <v>768479</v>
      </c>
      <c r="CU61" s="17">
        <v>79873</v>
      </c>
      <c r="CV61" s="17">
        <f t="shared" si="25"/>
        <v>86341</v>
      </c>
      <c r="CW61" s="17">
        <v>74934</v>
      </c>
      <c r="CX61" s="17">
        <f t="shared" si="26"/>
        <v>11407</v>
      </c>
      <c r="CY61" s="17">
        <v>502919</v>
      </c>
      <c r="CZ61" s="17">
        <f t="shared" si="40"/>
        <v>99346</v>
      </c>
      <c r="DA61" s="109"/>
      <c r="DB61" s="27">
        <v>1976</v>
      </c>
      <c r="DC61" s="95">
        <f t="shared" si="41"/>
        <v>1128</v>
      </c>
      <c r="DD61" s="95">
        <f t="shared" si="42"/>
        <v>19332</v>
      </c>
      <c r="DE61" s="95">
        <f t="shared" si="43"/>
        <v>20460</v>
      </c>
      <c r="DF61" s="17">
        <f t="shared" si="44"/>
        <v>122564</v>
      </c>
      <c r="DG61" s="17">
        <f t="shared" si="55"/>
        <v>11599</v>
      </c>
      <c r="DH61" s="17">
        <f t="shared" si="45"/>
        <v>6188</v>
      </c>
      <c r="DI61" s="17">
        <f t="shared" si="56"/>
        <v>237676</v>
      </c>
      <c r="DJ61" s="17">
        <f t="shared" si="57"/>
        <v>40685</v>
      </c>
      <c r="DK61" s="17">
        <f t="shared" si="58"/>
        <v>85521</v>
      </c>
      <c r="DL61" s="17">
        <f t="shared" si="59"/>
        <v>194929</v>
      </c>
      <c r="DM61" s="17">
        <f t="shared" si="46"/>
        <v>21720</v>
      </c>
      <c r="DN61" s="17">
        <f t="shared" si="47"/>
        <v>214273</v>
      </c>
      <c r="DO61" s="17">
        <f t="shared" si="48"/>
        <v>444204</v>
      </c>
      <c r="DP61" s="95">
        <f t="shared" si="60"/>
        <v>154623</v>
      </c>
      <c r="DQ61" s="17">
        <f t="shared" si="61"/>
        <v>284549</v>
      </c>
      <c r="DR61" s="17">
        <f t="shared" si="62"/>
        <v>302170</v>
      </c>
      <c r="DS61" s="17">
        <f t="shared" si="63"/>
        <v>658477</v>
      </c>
      <c r="DT61" s="95">
        <f t="shared" si="64"/>
        <v>82865</v>
      </c>
      <c r="DU61" s="95">
        <f t="shared" si="49"/>
        <v>741342</v>
      </c>
      <c r="DV61" s="95"/>
      <c r="DW61" s="12">
        <v>1976</v>
      </c>
      <c r="DX61" s="11">
        <f>'Rec y Obligaciones'!CU61+'Rec y Obligaciones'!CW61</f>
        <v>154807</v>
      </c>
      <c r="DY61" s="11" t="s">
        <v>18</v>
      </c>
      <c r="DZ61" s="123">
        <v>395400</v>
      </c>
      <c r="EA61" s="95">
        <f t="shared" si="50"/>
        <v>182779</v>
      </c>
      <c r="EE61" s="17"/>
      <c r="EP61" s="17"/>
      <c r="EQ61" s="136"/>
      <c r="ER61" s="136"/>
      <c r="ET61" s="136"/>
      <c r="EU61" s="136"/>
      <c r="EV61" s="136"/>
    </row>
    <row r="62" spans="1:152" x14ac:dyDescent="0.25">
      <c r="A62" s="19">
        <v>1977</v>
      </c>
      <c r="B62" s="26">
        <v>278382</v>
      </c>
      <c r="C62" s="26">
        <v>44159</v>
      </c>
      <c r="D62" s="26">
        <f t="shared" si="0"/>
        <v>189976</v>
      </c>
      <c r="E62" s="26">
        <v>193325</v>
      </c>
      <c r="F62" s="26">
        <v>-3349</v>
      </c>
      <c r="G62" s="26">
        <f t="shared" si="1"/>
        <v>19089</v>
      </c>
      <c r="H62" s="26">
        <v>1747</v>
      </c>
      <c r="I62" s="26">
        <v>17342</v>
      </c>
      <c r="J62" s="26">
        <f t="shared" si="2"/>
        <v>9304</v>
      </c>
      <c r="K62" s="26">
        <v>202</v>
      </c>
      <c r="L62" s="26">
        <v>9102</v>
      </c>
      <c r="M62" s="26">
        <v>402</v>
      </c>
      <c r="N62" s="26">
        <f t="shared" si="3"/>
        <v>8700</v>
      </c>
      <c r="O62" s="26">
        <f t="shared" si="4"/>
        <v>15854</v>
      </c>
      <c r="P62" s="26">
        <v>829</v>
      </c>
      <c r="Q62" s="26">
        <v>15025</v>
      </c>
      <c r="R62" s="112"/>
      <c r="S62" s="27">
        <v>1977</v>
      </c>
      <c r="T62" s="26">
        <f t="shared" si="5"/>
        <v>278382</v>
      </c>
      <c r="U62" s="26">
        <f t="shared" si="6"/>
        <v>94512</v>
      </c>
      <c r="V62" s="26">
        <v>87903</v>
      </c>
      <c r="W62" s="26">
        <v>6609</v>
      </c>
      <c r="X62" s="26">
        <f t="shared" si="37"/>
        <v>13852</v>
      </c>
      <c r="Y62" s="26">
        <v>6949</v>
      </c>
      <c r="Z62" s="26">
        <v>1863</v>
      </c>
      <c r="AA62" s="26">
        <f t="shared" si="7"/>
        <v>5086</v>
      </c>
      <c r="AB62" s="26">
        <v>6903</v>
      </c>
      <c r="AC62" s="26">
        <v>485</v>
      </c>
      <c r="AD62" s="26">
        <f t="shared" si="8"/>
        <v>6418</v>
      </c>
      <c r="AE62" s="26">
        <v>130157</v>
      </c>
      <c r="AF62" s="26">
        <v>39861</v>
      </c>
      <c r="AH62" s="27">
        <v>1977</v>
      </c>
      <c r="AI62" s="26">
        <v>431404</v>
      </c>
      <c r="AJ62" s="26">
        <f t="shared" si="9"/>
        <v>8356</v>
      </c>
      <c r="AK62" s="26">
        <v>774</v>
      </c>
      <c r="AL62" s="26">
        <v>2554</v>
      </c>
      <c r="AM62" s="26">
        <v>5028</v>
      </c>
      <c r="AN62" s="26">
        <v>3261</v>
      </c>
      <c r="AO62" s="26">
        <v>14771</v>
      </c>
      <c r="AP62" s="26">
        <v>303091</v>
      </c>
      <c r="AQ62" s="26">
        <f t="shared" si="10"/>
        <v>37680</v>
      </c>
      <c r="AR62" s="26">
        <v>3712</v>
      </c>
      <c r="AS62" s="26">
        <v>33968</v>
      </c>
      <c r="AT62" s="26">
        <f t="shared" si="11"/>
        <v>64245</v>
      </c>
      <c r="AU62" s="17"/>
      <c r="AV62" s="27">
        <v>1977</v>
      </c>
      <c r="AW62" s="26">
        <f t="shared" si="12"/>
        <v>431404</v>
      </c>
      <c r="AX62" s="26">
        <f t="shared" si="13"/>
        <v>3372</v>
      </c>
      <c r="AY62" s="26">
        <v>3148</v>
      </c>
      <c r="AZ62" s="26">
        <v>3148</v>
      </c>
      <c r="BA62" s="26">
        <v>0</v>
      </c>
      <c r="BB62" s="26">
        <v>224</v>
      </c>
      <c r="BC62" s="26">
        <v>224</v>
      </c>
      <c r="BD62" s="26">
        <v>0</v>
      </c>
      <c r="BE62" s="26">
        <v>384001</v>
      </c>
      <c r="BF62" s="26">
        <v>15165</v>
      </c>
      <c r="BG62" s="26">
        <f t="shared" si="14"/>
        <v>368836</v>
      </c>
      <c r="BH62" s="26">
        <v>44031</v>
      </c>
      <c r="BJ62" s="27">
        <v>1977</v>
      </c>
      <c r="BK62" s="26">
        <v>477578</v>
      </c>
      <c r="BL62" s="26">
        <v>135249</v>
      </c>
      <c r="BM62" s="26">
        <v>1269</v>
      </c>
      <c r="BN62" s="26">
        <v>8370</v>
      </c>
      <c r="BO62" s="26">
        <v>120082</v>
      </c>
      <c r="BP62" s="26">
        <f t="shared" si="15"/>
        <v>5528</v>
      </c>
      <c r="BQ62" s="26">
        <v>66591</v>
      </c>
      <c r="BR62" s="26">
        <v>12619</v>
      </c>
      <c r="BS62" s="26">
        <v>229374</v>
      </c>
      <c r="BT62" s="26">
        <f t="shared" si="16"/>
        <v>16541</v>
      </c>
      <c r="BU62" s="26">
        <v>9769</v>
      </c>
      <c r="BV62" s="26">
        <v>6772</v>
      </c>
      <c r="BW62" s="26">
        <f t="shared" si="17"/>
        <v>137286</v>
      </c>
      <c r="BX62" s="109"/>
      <c r="BY62" s="27">
        <v>1977</v>
      </c>
      <c r="BZ62" s="26">
        <f t="shared" si="18"/>
        <v>477578</v>
      </c>
      <c r="CA62" s="26">
        <f t="shared" si="19"/>
        <v>119058</v>
      </c>
      <c r="CB62" s="26">
        <v>105062</v>
      </c>
      <c r="CC62" s="26">
        <v>102365</v>
      </c>
      <c r="CD62" s="26">
        <f t="shared" si="20"/>
        <v>2697</v>
      </c>
      <c r="CE62" s="26">
        <v>13996</v>
      </c>
      <c r="CF62" s="26">
        <v>13660</v>
      </c>
      <c r="CG62" s="26">
        <f t="shared" si="21"/>
        <v>336</v>
      </c>
      <c r="CH62" s="26">
        <v>324161</v>
      </c>
      <c r="CI62" s="26">
        <v>97100</v>
      </c>
      <c r="CJ62" s="26">
        <f t="shared" si="22"/>
        <v>227061</v>
      </c>
      <c r="CK62" s="26">
        <v>34359</v>
      </c>
      <c r="CL62" s="109"/>
      <c r="CM62" s="27">
        <v>1977</v>
      </c>
      <c r="CN62" s="17">
        <v>983149</v>
      </c>
      <c r="CO62" s="17">
        <f t="shared" si="38"/>
        <v>46202</v>
      </c>
      <c r="CP62" s="17">
        <f t="shared" si="39"/>
        <v>838772</v>
      </c>
      <c r="CQ62" s="17">
        <f t="shared" si="66"/>
        <v>98175</v>
      </c>
      <c r="CS62" s="19">
        <v>1977</v>
      </c>
      <c r="CT62" s="17">
        <f t="shared" si="24"/>
        <v>983149</v>
      </c>
      <c r="CU62" s="17">
        <v>88632</v>
      </c>
      <c r="CV62" s="17">
        <f t="shared" si="25"/>
        <v>121745</v>
      </c>
      <c r="CW62" s="17">
        <v>107376</v>
      </c>
      <c r="CX62" s="17">
        <f t="shared" si="26"/>
        <v>14369</v>
      </c>
      <c r="CY62" s="17">
        <v>657824</v>
      </c>
      <c r="CZ62" s="17">
        <f t="shared" si="40"/>
        <v>114948</v>
      </c>
      <c r="DA62" s="109"/>
      <c r="DB62" s="27">
        <v>1977</v>
      </c>
      <c r="DC62" s="95">
        <f t="shared" si="41"/>
        <v>604</v>
      </c>
      <c r="DD62" s="95">
        <f t="shared" si="42"/>
        <v>8700</v>
      </c>
      <c r="DE62" s="95">
        <f t="shared" si="43"/>
        <v>9304</v>
      </c>
      <c r="DF62" s="17">
        <f t="shared" si="44"/>
        <v>189976</v>
      </c>
      <c r="DG62" s="17">
        <f t="shared" si="55"/>
        <v>19089</v>
      </c>
      <c r="DH62" s="17">
        <f t="shared" si="45"/>
        <v>3261</v>
      </c>
      <c r="DI62" s="17">
        <f t="shared" si="56"/>
        <v>317862</v>
      </c>
      <c r="DJ62" s="17">
        <f t="shared" si="57"/>
        <v>37680</v>
      </c>
      <c r="DK62" s="17">
        <f t="shared" si="58"/>
        <v>66591</v>
      </c>
      <c r="DL62" s="17">
        <f t="shared" si="59"/>
        <v>241993</v>
      </c>
      <c r="DM62" s="17">
        <f t="shared" si="46"/>
        <v>16541</v>
      </c>
      <c r="DN62" s="17">
        <f t="shared" si="47"/>
        <v>259828</v>
      </c>
      <c r="DO62" s="17">
        <f t="shared" si="48"/>
        <v>578944</v>
      </c>
      <c r="DP62" s="95">
        <f t="shared" si="60"/>
        <v>218369</v>
      </c>
      <c r="DQ62" s="17">
        <f t="shared" si="61"/>
        <v>358803</v>
      </c>
      <c r="DR62" s="17">
        <f t="shared" si="62"/>
        <v>325125</v>
      </c>
      <c r="DS62" s="17">
        <f t="shared" si="63"/>
        <v>838772</v>
      </c>
      <c r="DT62" s="95">
        <f t="shared" si="64"/>
        <v>63525</v>
      </c>
      <c r="DU62" s="95">
        <f t="shared" si="49"/>
        <v>902297</v>
      </c>
      <c r="DV62" s="95"/>
      <c r="DW62" s="12">
        <v>1977</v>
      </c>
      <c r="DX62" s="11">
        <f>'Rec y Obligaciones'!CU62+'Rec y Obligaciones'!CW62</f>
        <v>196008</v>
      </c>
      <c r="DY62" s="11" t="s">
        <v>18</v>
      </c>
      <c r="DZ62" s="123">
        <v>495200</v>
      </c>
      <c r="EA62" s="95">
        <f t="shared" si="50"/>
        <v>262528</v>
      </c>
      <c r="EE62" s="17"/>
      <c r="EP62" s="17"/>
      <c r="EQ62" s="136"/>
      <c r="ER62" s="136"/>
      <c r="ET62" s="136"/>
      <c r="EU62" s="136"/>
      <c r="EV62" s="136"/>
    </row>
    <row r="63" spans="1:152" x14ac:dyDescent="0.25">
      <c r="A63" s="60">
        <v>1978</v>
      </c>
      <c r="B63" s="61">
        <v>371929</v>
      </c>
      <c r="C63" s="61">
        <v>51606</v>
      </c>
      <c r="D63" s="61">
        <f t="shared" si="0"/>
        <v>258564</v>
      </c>
      <c r="E63" s="61">
        <v>260803</v>
      </c>
      <c r="F63" s="61">
        <v>-2239</v>
      </c>
      <c r="G63" s="61">
        <f t="shared" si="1"/>
        <v>21220</v>
      </c>
      <c r="H63" s="61">
        <v>2132</v>
      </c>
      <c r="I63" s="61">
        <v>19088</v>
      </c>
      <c r="J63" s="61">
        <f t="shared" si="2"/>
        <v>8050</v>
      </c>
      <c r="K63" s="61">
        <v>795</v>
      </c>
      <c r="L63" s="61">
        <v>7255</v>
      </c>
      <c r="M63" s="61">
        <v>5106</v>
      </c>
      <c r="N63" s="61">
        <f t="shared" si="3"/>
        <v>2149</v>
      </c>
      <c r="O63" s="61">
        <f t="shared" si="4"/>
        <v>32489</v>
      </c>
      <c r="P63" s="61">
        <v>984</v>
      </c>
      <c r="Q63" s="61">
        <v>31505</v>
      </c>
      <c r="R63" s="113"/>
      <c r="S63" s="63">
        <v>1978</v>
      </c>
      <c r="T63" s="61">
        <f t="shared" si="5"/>
        <v>371929</v>
      </c>
      <c r="U63" s="61">
        <f t="shared" si="6"/>
        <v>120876</v>
      </c>
      <c r="V63" s="61">
        <v>112297</v>
      </c>
      <c r="W63" s="61">
        <v>8579</v>
      </c>
      <c r="X63" s="61">
        <f t="shared" si="37"/>
        <v>11910</v>
      </c>
      <c r="Y63" s="61">
        <v>5778</v>
      </c>
      <c r="Z63" s="61">
        <v>818</v>
      </c>
      <c r="AA63" s="61">
        <f t="shared" si="7"/>
        <v>4960</v>
      </c>
      <c r="AB63" s="61">
        <v>6132</v>
      </c>
      <c r="AC63" s="61">
        <v>101</v>
      </c>
      <c r="AD63" s="61">
        <f t="shared" si="8"/>
        <v>6031</v>
      </c>
      <c r="AE63" s="61">
        <v>192227</v>
      </c>
      <c r="AF63" s="61">
        <v>46916</v>
      </c>
      <c r="AG63" s="64"/>
      <c r="AH63" s="63">
        <v>1978</v>
      </c>
      <c r="AI63" s="61">
        <v>470996</v>
      </c>
      <c r="AJ63" s="61">
        <f t="shared" si="9"/>
        <v>7554</v>
      </c>
      <c r="AK63" s="61">
        <v>690</v>
      </c>
      <c r="AL63" s="61">
        <v>2843</v>
      </c>
      <c r="AM63" s="61">
        <v>4021</v>
      </c>
      <c r="AN63" s="61">
        <v>3502</v>
      </c>
      <c r="AO63" s="61">
        <v>16382</v>
      </c>
      <c r="AP63" s="61">
        <v>333491</v>
      </c>
      <c r="AQ63" s="61">
        <f t="shared" si="10"/>
        <v>35875</v>
      </c>
      <c r="AR63" s="61">
        <v>2541</v>
      </c>
      <c r="AS63" s="61">
        <v>33334</v>
      </c>
      <c r="AT63" s="61">
        <f t="shared" si="11"/>
        <v>74192</v>
      </c>
      <c r="AU63" s="62"/>
      <c r="AV63" s="63">
        <v>1978</v>
      </c>
      <c r="AW63" s="61">
        <f t="shared" si="12"/>
        <v>470996</v>
      </c>
      <c r="AX63" s="61">
        <f t="shared" si="13"/>
        <v>4858</v>
      </c>
      <c r="AY63" s="61">
        <v>4584</v>
      </c>
      <c r="AZ63" s="61">
        <v>4584</v>
      </c>
      <c r="BA63" s="61">
        <v>0</v>
      </c>
      <c r="BB63" s="61">
        <v>274</v>
      </c>
      <c r="BC63" s="61">
        <v>274</v>
      </c>
      <c r="BD63" s="61">
        <v>0</v>
      </c>
      <c r="BE63" s="61">
        <v>414456</v>
      </c>
      <c r="BF63" s="61">
        <v>23509</v>
      </c>
      <c r="BG63" s="61">
        <f t="shared" si="14"/>
        <v>390947</v>
      </c>
      <c r="BH63" s="61">
        <v>51682</v>
      </c>
      <c r="BI63" s="64"/>
      <c r="BJ63" s="63">
        <v>1978</v>
      </c>
      <c r="BK63" s="61">
        <v>627179</v>
      </c>
      <c r="BL63" s="61">
        <v>215667</v>
      </c>
      <c r="BM63" s="61">
        <v>3793</v>
      </c>
      <c r="BN63" s="61">
        <v>13561</v>
      </c>
      <c r="BO63" s="61">
        <v>192590</v>
      </c>
      <c r="BP63" s="61">
        <f>BL63-BM63-BN63-BO63</f>
        <v>5723</v>
      </c>
      <c r="BQ63" s="61">
        <v>59628</v>
      </c>
      <c r="BR63" s="61">
        <v>18386</v>
      </c>
      <c r="BS63" s="61">
        <v>301031</v>
      </c>
      <c r="BT63" s="61">
        <f t="shared" si="16"/>
        <v>15368</v>
      </c>
      <c r="BU63" s="61">
        <v>5531</v>
      </c>
      <c r="BV63" s="61">
        <v>9837</v>
      </c>
      <c r="BW63" s="61">
        <f t="shared" si="17"/>
        <v>209689</v>
      </c>
      <c r="BX63" s="114"/>
      <c r="BY63" s="63">
        <v>1978</v>
      </c>
      <c r="BZ63" s="61">
        <f t="shared" si="18"/>
        <v>627179</v>
      </c>
      <c r="CA63" s="61">
        <f t="shared" si="19"/>
        <v>157479</v>
      </c>
      <c r="CB63" s="61">
        <v>142052</v>
      </c>
      <c r="CC63" s="61">
        <v>139788</v>
      </c>
      <c r="CD63" s="61">
        <f t="shared" si="20"/>
        <v>2264</v>
      </c>
      <c r="CE63" s="61">
        <v>15427</v>
      </c>
      <c r="CF63" s="61">
        <v>15270</v>
      </c>
      <c r="CG63" s="61">
        <f t="shared" si="21"/>
        <v>157</v>
      </c>
      <c r="CH63" s="61">
        <v>424890</v>
      </c>
      <c r="CI63" s="61">
        <v>161187</v>
      </c>
      <c r="CJ63" s="61">
        <f t="shared" si="22"/>
        <v>263703</v>
      </c>
      <c r="CK63" s="61">
        <v>44810</v>
      </c>
      <c r="CL63" s="114"/>
      <c r="CM63" s="27">
        <v>1978</v>
      </c>
      <c r="CN63" s="62">
        <v>1211928</v>
      </c>
      <c r="CO63" s="62">
        <f t="shared" si="38"/>
        <v>56089</v>
      </c>
      <c r="CP63" s="62">
        <f t="shared" si="39"/>
        <v>1012204</v>
      </c>
      <c r="CQ63" s="62">
        <f t="shared" si="66"/>
        <v>143635</v>
      </c>
      <c r="CR63" s="64"/>
      <c r="CS63" s="60">
        <v>1978</v>
      </c>
      <c r="CT63" s="62">
        <f t="shared" si="24"/>
        <v>1211928</v>
      </c>
      <c r="CU63" s="62">
        <v>114809</v>
      </c>
      <c r="CV63" s="62">
        <f t="shared" si="25"/>
        <v>160839</v>
      </c>
      <c r="CW63" s="62">
        <v>145194</v>
      </c>
      <c r="CX63" s="62">
        <f t="shared" si="26"/>
        <v>15645</v>
      </c>
      <c r="CY63" s="62">
        <v>798974</v>
      </c>
      <c r="CZ63" s="62">
        <f t="shared" si="40"/>
        <v>137306</v>
      </c>
      <c r="DA63" s="114"/>
      <c r="DB63" s="63">
        <v>1978</v>
      </c>
      <c r="DC63" s="120">
        <f t="shared" si="41"/>
        <v>5901</v>
      </c>
      <c r="DD63" s="120">
        <f t="shared" si="42"/>
        <v>2149</v>
      </c>
      <c r="DE63" s="120">
        <f t="shared" si="43"/>
        <v>8050</v>
      </c>
      <c r="DF63" s="62">
        <f t="shared" si="44"/>
        <v>258564</v>
      </c>
      <c r="DG63" s="62">
        <f t="shared" si="55"/>
        <v>21220</v>
      </c>
      <c r="DH63" s="62">
        <f t="shared" si="45"/>
        <v>3502</v>
      </c>
      <c r="DI63" s="62">
        <f t="shared" si="56"/>
        <v>349873</v>
      </c>
      <c r="DJ63" s="62">
        <f t="shared" si="57"/>
        <v>35875</v>
      </c>
      <c r="DK63" s="62">
        <f t="shared" si="58"/>
        <v>59628</v>
      </c>
      <c r="DL63" s="62">
        <f t="shared" si="59"/>
        <v>319417</v>
      </c>
      <c r="DM63" s="62">
        <f t="shared" si="46"/>
        <v>15368</v>
      </c>
      <c r="DN63" s="62">
        <f t="shared" si="47"/>
        <v>321694</v>
      </c>
      <c r="DO63" s="62">
        <f t="shared" si="48"/>
        <v>690510</v>
      </c>
      <c r="DP63" s="120">
        <f t="shared" si="60"/>
        <v>287834</v>
      </c>
      <c r="DQ63" s="62">
        <f t="shared" si="61"/>
        <v>389250</v>
      </c>
      <c r="DR63" s="62">
        <f t="shared" si="62"/>
        <v>394413</v>
      </c>
      <c r="DS63" s="62">
        <f t="shared" si="63"/>
        <v>1012204</v>
      </c>
      <c r="DT63" s="120">
        <f t="shared" si="64"/>
        <v>59293</v>
      </c>
      <c r="DU63" s="120">
        <f t="shared" si="49"/>
        <v>1071497</v>
      </c>
      <c r="DV63" s="95"/>
      <c r="DW63" s="85">
        <v>1978</v>
      </c>
      <c r="DX63" s="86">
        <f>'Rec y Obligaciones'!CU63+'Rec y Obligaciones'!CW63</f>
        <v>260003</v>
      </c>
      <c r="DY63" s="86" t="s">
        <v>18</v>
      </c>
      <c r="DZ63" s="124">
        <v>640900</v>
      </c>
      <c r="EA63" s="120">
        <f t="shared" si="50"/>
        <v>339440</v>
      </c>
      <c r="EE63" s="17"/>
      <c r="EP63" s="17"/>
      <c r="EQ63" s="136"/>
      <c r="ER63" s="136"/>
      <c r="ET63" s="136"/>
      <c r="EU63" s="136"/>
      <c r="EV63" s="136"/>
    </row>
    <row r="64" spans="1:152" x14ac:dyDescent="0.25">
      <c r="A64" s="19">
        <v>1979</v>
      </c>
      <c r="B64" s="17">
        <f>'Fin 1979-1982'!H64</f>
        <v>605500</v>
      </c>
      <c r="C64" s="17">
        <f>'Reservas Int'!G64</f>
        <v>63801.240000000005</v>
      </c>
      <c r="D64" s="17">
        <f>'Fin 1979-1982'!B10</f>
        <v>459500</v>
      </c>
      <c r="E64" s="18" t="s">
        <v>18</v>
      </c>
      <c r="F64" s="18" t="s">
        <v>18</v>
      </c>
      <c r="G64" s="17">
        <f>'Fin 1979-1982'!B15</f>
        <v>2900</v>
      </c>
      <c r="H64" s="18" t="s">
        <v>18</v>
      </c>
      <c r="I64" s="18" t="s">
        <v>18</v>
      </c>
      <c r="J64" s="17">
        <f>M64+N64</f>
        <v>19400</v>
      </c>
      <c r="K64" s="18" t="s">
        <v>18</v>
      </c>
      <c r="L64" s="18" t="s">
        <v>18</v>
      </c>
      <c r="M64" s="17">
        <f>'Fin 1979-1982'!B20</f>
        <v>11700</v>
      </c>
      <c r="N64" s="17">
        <f>'Fin 1979-1982'!B24</f>
        <v>7700</v>
      </c>
      <c r="O64" s="18" t="s">
        <v>18</v>
      </c>
      <c r="P64" s="18" t="s">
        <v>18</v>
      </c>
      <c r="Q64" s="18" t="s">
        <v>18</v>
      </c>
      <c r="R64" s="109"/>
      <c r="S64" s="27">
        <v>1979</v>
      </c>
      <c r="T64" s="17">
        <f>'Fin 1979-1982'!P64</f>
        <v>605500</v>
      </c>
      <c r="U64" s="18" t="s">
        <v>18</v>
      </c>
      <c r="V64" s="18" t="s">
        <v>18</v>
      </c>
      <c r="W64" s="18" t="s">
        <v>18</v>
      </c>
      <c r="X64" s="18" t="s">
        <v>18</v>
      </c>
      <c r="Y64" s="18" t="s">
        <v>18</v>
      </c>
      <c r="Z64" s="18" t="s">
        <v>18</v>
      </c>
      <c r="AA64" s="18" t="s">
        <v>18</v>
      </c>
      <c r="AB64" s="18" t="s">
        <v>18</v>
      </c>
      <c r="AC64" s="18" t="s">
        <v>18</v>
      </c>
      <c r="AD64" s="18" t="s">
        <v>18</v>
      </c>
      <c r="AE64" s="18" t="s">
        <v>18</v>
      </c>
      <c r="AF64" s="18" t="s">
        <v>18</v>
      </c>
      <c r="AH64" s="19">
        <v>1979</v>
      </c>
      <c r="AI64" s="17">
        <f>'Fin 1979-1982'!W64</f>
        <v>631300</v>
      </c>
      <c r="AJ64" s="18" t="s">
        <v>18</v>
      </c>
      <c r="AK64" s="18">
        <v>0</v>
      </c>
      <c r="AL64" s="18" t="s">
        <v>18</v>
      </c>
      <c r="AM64" s="18" t="s">
        <v>18</v>
      </c>
      <c r="AN64" s="17">
        <f>'Fin 1979-1982'!B11</f>
        <v>96900</v>
      </c>
      <c r="AO64" s="18">
        <v>0</v>
      </c>
      <c r="AP64" s="17">
        <f>'Fin 1979-1982'!B16</f>
        <v>349100</v>
      </c>
      <c r="AQ64" s="17">
        <f>'Fin 1979-1982'!B25</f>
        <v>13100</v>
      </c>
      <c r="AR64" s="18" t="s">
        <v>18</v>
      </c>
      <c r="AS64" s="18" t="s">
        <v>18</v>
      </c>
      <c r="AT64" s="18" t="s">
        <v>18</v>
      </c>
      <c r="AV64" s="27">
        <v>1979</v>
      </c>
      <c r="AW64" s="17">
        <f>'Fin 1979-1982'!AE64</f>
        <v>631300</v>
      </c>
      <c r="AX64" s="18" t="s">
        <v>18</v>
      </c>
      <c r="AY64" s="18" t="s">
        <v>18</v>
      </c>
      <c r="AZ64" s="18" t="s">
        <v>18</v>
      </c>
      <c r="BA64" s="18" t="s">
        <v>18</v>
      </c>
      <c r="BB64" s="18" t="s">
        <v>18</v>
      </c>
      <c r="BC64" s="18" t="s">
        <v>18</v>
      </c>
      <c r="BD64" s="18" t="s">
        <v>18</v>
      </c>
      <c r="BE64" s="18" t="s">
        <v>18</v>
      </c>
      <c r="BF64" s="18" t="s">
        <v>18</v>
      </c>
      <c r="BG64" s="18" t="s">
        <v>18</v>
      </c>
      <c r="BH64" s="18" t="s">
        <v>18</v>
      </c>
      <c r="BJ64" s="27">
        <v>1979</v>
      </c>
      <c r="BK64" s="17">
        <f>'Fin 1979-1982'!AL64</f>
        <v>995200</v>
      </c>
      <c r="BL64" s="18" t="s">
        <v>18</v>
      </c>
      <c r="BM64" s="18">
        <v>0</v>
      </c>
      <c r="BN64" s="18" t="s">
        <v>18</v>
      </c>
      <c r="BO64" s="18" t="s">
        <v>18</v>
      </c>
      <c r="BP64" s="18" t="s">
        <v>18</v>
      </c>
      <c r="BQ64" s="17">
        <f>'Fin 1979-1982'!B12</f>
        <v>46400</v>
      </c>
      <c r="BR64" s="18">
        <v>0</v>
      </c>
      <c r="BS64" s="17">
        <f>'Fin 1979-1982'!B17</f>
        <v>487400</v>
      </c>
      <c r="BT64" s="17">
        <f>'Fin 1979-1982'!B21</f>
        <v>21800</v>
      </c>
      <c r="BU64" s="18" t="s">
        <v>18</v>
      </c>
      <c r="BV64" s="18" t="s">
        <v>18</v>
      </c>
      <c r="BW64" s="18" t="s">
        <v>18</v>
      </c>
      <c r="BX64" s="109"/>
      <c r="BY64" s="27">
        <v>1979</v>
      </c>
      <c r="BZ64" s="17">
        <f>BK64</f>
        <v>995200</v>
      </c>
      <c r="CA64" s="18" t="s">
        <v>18</v>
      </c>
      <c r="CB64" s="18" t="s">
        <v>18</v>
      </c>
      <c r="CC64" s="18" t="s">
        <v>18</v>
      </c>
      <c r="CD64" s="18" t="s">
        <v>18</v>
      </c>
      <c r="CE64" s="18" t="s">
        <v>18</v>
      </c>
      <c r="CF64" s="18" t="s">
        <v>18</v>
      </c>
      <c r="CG64" s="18" t="s">
        <v>18</v>
      </c>
      <c r="CH64" s="18" t="s">
        <v>18</v>
      </c>
      <c r="CI64" s="18" t="s">
        <v>18</v>
      </c>
      <c r="CJ64" s="18" t="s">
        <v>18</v>
      </c>
      <c r="CK64" s="18" t="s">
        <v>18</v>
      </c>
      <c r="CL64" s="109"/>
      <c r="CM64" s="27">
        <v>1979</v>
      </c>
      <c r="CN64" s="17" t="s">
        <v>18</v>
      </c>
      <c r="CO64" s="17" t="s">
        <v>18</v>
      </c>
      <c r="CP64" s="17" t="s">
        <v>18</v>
      </c>
      <c r="CQ64" s="17" t="s">
        <v>18</v>
      </c>
      <c r="CT64" s="17" t="s">
        <v>18</v>
      </c>
      <c r="CU64" s="17">
        <v>149550</v>
      </c>
      <c r="CV64" s="17" t="s">
        <v>18</v>
      </c>
      <c r="CW64" s="121">
        <v>196850</v>
      </c>
      <c r="CX64" s="17" t="s">
        <v>18</v>
      </c>
      <c r="CY64" s="17" t="s">
        <v>18</v>
      </c>
      <c r="CZ64" s="17" t="s">
        <v>18</v>
      </c>
      <c r="DA64" s="109"/>
      <c r="DB64" s="27">
        <v>1979</v>
      </c>
      <c r="DC64" s="95">
        <f t="shared" si="41"/>
        <v>11700</v>
      </c>
      <c r="DD64" s="95">
        <f t="shared" si="42"/>
        <v>7700</v>
      </c>
      <c r="DE64" s="95">
        <f t="shared" si="43"/>
        <v>19400</v>
      </c>
      <c r="DF64" s="17">
        <f t="shared" si="44"/>
        <v>459500</v>
      </c>
      <c r="DG64" s="17">
        <f t="shared" si="55"/>
        <v>2900</v>
      </c>
      <c r="DH64" s="17">
        <f t="shared" si="45"/>
        <v>96900</v>
      </c>
      <c r="DI64" s="17">
        <f t="shared" si="56"/>
        <v>349100</v>
      </c>
      <c r="DJ64" s="17">
        <f t="shared" si="57"/>
        <v>13100</v>
      </c>
      <c r="DK64" s="17">
        <f t="shared" si="58"/>
        <v>46400</v>
      </c>
      <c r="DL64" s="17">
        <f t="shared" si="59"/>
        <v>487400</v>
      </c>
      <c r="DM64" s="17">
        <f t="shared" si="46"/>
        <v>21800</v>
      </c>
      <c r="DN64" s="17">
        <f t="shared" si="47"/>
        <v>602800</v>
      </c>
      <c r="DO64" s="17">
        <f t="shared" si="48"/>
        <v>839400</v>
      </c>
      <c r="DP64" s="95">
        <f t="shared" si="60"/>
        <v>481800</v>
      </c>
      <c r="DQ64" s="17">
        <f t="shared" si="61"/>
        <v>459100</v>
      </c>
      <c r="DR64" s="17">
        <f t="shared" si="62"/>
        <v>555600</v>
      </c>
      <c r="DS64" s="17">
        <f t="shared" si="63"/>
        <v>1442200</v>
      </c>
      <c r="DT64" s="95">
        <f t="shared" si="64"/>
        <v>54300</v>
      </c>
      <c r="DU64" s="95">
        <f t="shared" si="49"/>
        <v>1496500</v>
      </c>
      <c r="DV64" s="95"/>
      <c r="DW64" s="12">
        <v>1979</v>
      </c>
      <c r="DX64" s="11">
        <f>'Rec y Obligaciones'!CU64+'Rec y Obligaciones'!CW64</f>
        <v>346400</v>
      </c>
      <c r="DY64" s="11" t="s">
        <v>18</v>
      </c>
      <c r="DZ64" s="123">
        <v>865100</v>
      </c>
      <c r="EA64" s="95">
        <f t="shared" si="50"/>
        <v>545601.24</v>
      </c>
      <c r="EE64" s="17"/>
      <c r="EF64" s="21"/>
      <c r="EG64" s="17"/>
      <c r="EH64" s="17"/>
      <c r="EI64" s="17"/>
      <c r="EJ64" s="17"/>
      <c r="EK64" s="17"/>
      <c r="EL64" s="17"/>
      <c r="EM64" s="17"/>
      <c r="EN64" s="17"/>
      <c r="EO64" s="17"/>
      <c r="EP64" s="17"/>
      <c r="EQ64" s="136"/>
      <c r="ER64" s="136"/>
      <c r="ET64" s="136"/>
      <c r="EU64" s="136"/>
      <c r="EV64" s="136"/>
    </row>
    <row r="65" spans="1:152" x14ac:dyDescent="0.25">
      <c r="A65" s="19">
        <v>1980</v>
      </c>
      <c r="B65" s="17">
        <f>'Fin 1979-1982'!H65</f>
        <v>814700</v>
      </c>
      <c r="C65" s="17">
        <f>'Reservas Int'!G65</f>
        <v>91231.679999999993</v>
      </c>
      <c r="D65" s="17">
        <f>'Fin 1979-1982'!C10</f>
        <v>611400</v>
      </c>
      <c r="E65" s="18" t="s">
        <v>18</v>
      </c>
      <c r="F65" s="18" t="s">
        <v>18</v>
      </c>
      <c r="G65" s="17">
        <f>'Fin 1979-1982'!C15</f>
        <v>3500</v>
      </c>
      <c r="H65" s="18" t="s">
        <v>18</v>
      </c>
      <c r="I65" s="18" t="s">
        <v>18</v>
      </c>
      <c r="J65" s="17">
        <f>M65+N65</f>
        <v>43600</v>
      </c>
      <c r="K65" s="18" t="s">
        <v>18</v>
      </c>
      <c r="L65" s="18" t="s">
        <v>18</v>
      </c>
      <c r="M65" s="17">
        <f>'Fin 1979-1982'!C20</f>
        <v>28800</v>
      </c>
      <c r="N65" s="17">
        <f>'Fin 1979-1982'!C24</f>
        <v>14800</v>
      </c>
      <c r="O65" s="18" t="s">
        <v>18</v>
      </c>
      <c r="P65" s="18" t="s">
        <v>18</v>
      </c>
      <c r="Q65" s="18" t="s">
        <v>18</v>
      </c>
      <c r="R65" s="109"/>
      <c r="S65" s="27">
        <v>1980</v>
      </c>
      <c r="T65" s="17">
        <f>'Fin 1979-1982'!P65</f>
        <v>814700</v>
      </c>
      <c r="U65" s="18" t="s">
        <v>18</v>
      </c>
      <c r="V65" s="18" t="s">
        <v>18</v>
      </c>
      <c r="W65" s="18" t="s">
        <v>18</v>
      </c>
      <c r="X65" s="18" t="s">
        <v>18</v>
      </c>
      <c r="Y65" s="18" t="s">
        <v>18</v>
      </c>
      <c r="Z65" s="18" t="s">
        <v>18</v>
      </c>
      <c r="AA65" s="18" t="s">
        <v>18</v>
      </c>
      <c r="AB65" s="18" t="s">
        <v>18</v>
      </c>
      <c r="AC65" s="18" t="s">
        <v>18</v>
      </c>
      <c r="AD65" s="18" t="s">
        <v>18</v>
      </c>
      <c r="AE65" s="18" t="s">
        <v>18</v>
      </c>
      <c r="AF65" s="18" t="s">
        <v>18</v>
      </c>
      <c r="AH65" s="19">
        <v>1980</v>
      </c>
      <c r="AI65" s="17">
        <f>'Fin 1979-1982'!W65</f>
        <v>833400</v>
      </c>
      <c r="AJ65" s="18" t="s">
        <v>18</v>
      </c>
      <c r="AK65" s="18">
        <v>0</v>
      </c>
      <c r="AL65" s="18" t="s">
        <v>18</v>
      </c>
      <c r="AM65" s="18" t="s">
        <v>18</v>
      </c>
      <c r="AN65" s="17">
        <f>'Fin 1979-1982'!C11</f>
        <v>121600</v>
      </c>
      <c r="AO65" s="18">
        <v>0</v>
      </c>
      <c r="AP65" s="17">
        <f>'Fin 1979-1982'!C16</f>
        <v>462000</v>
      </c>
      <c r="AQ65" s="17">
        <f>'Fin 1979-1982'!C25</f>
        <v>14800</v>
      </c>
      <c r="AR65" s="18" t="s">
        <v>18</v>
      </c>
      <c r="AS65" s="18" t="s">
        <v>18</v>
      </c>
      <c r="AT65" s="18" t="s">
        <v>18</v>
      </c>
      <c r="AV65" s="27">
        <v>1980</v>
      </c>
      <c r="AW65" s="17">
        <f>'Fin 1979-1982'!AE65</f>
        <v>833400</v>
      </c>
      <c r="AX65" s="18" t="s">
        <v>18</v>
      </c>
      <c r="AY65" s="18" t="s">
        <v>18</v>
      </c>
      <c r="AZ65" s="18" t="s">
        <v>18</v>
      </c>
      <c r="BA65" s="18" t="s">
        <v>18</v>
      </c>
      <c r="BB65" s="18" t="s">
        <v>18</v>
      </c>
      <c r="BC65" s="18" t="s">
        <v>18</v>
      </c>
      <c r="BD65" s="18" t="s">
        <v>18</v>
      </c>
      <c r="BE65" s="18" t="s">
        <v>18</v>
      </c>
      <c r="BF65" s="18" t="s">
        <v>18</v>
      </c>
      <c r="BG65" s="18" t="s">
        <v>18</v>
      </c>
      <c r="BH65" s="18" t="s">
        <v>18</v>
      </c>
      <c r="BJ65" s="27">
        <v>1980</v>
      </c>
      <c r="BK65" s="17">
        <f>'Fin 1979-1982'!AL65</f>
        <v>1435100</v>
      </c>
      <c r="BL65" s="18" t="s">
        <v>18</v>
      </c>
      <c r="BM65" s="18">
        <v>0</v>
      </c>
      <c r="BN65" s="18" t="s">
        <v>18</v>
      </c>
      <c r="BO65" s="18" t="s">
        <v>18</v>
      </c>
      <c r="BP65" s="18" t="s">
        <v>18</v>
      </c>
      <c r="BQ65" s="17">
        <f>'Fin 1979-1982'!C12</f>
        <v>62500</v>
      </c>
      <c r="BR65" s="18">
        <v>0</v>
      </c>
      <c r="BS65" s="17">
        <f>'Fin 1979-1982'!C17</f>
        <v>695500</v>
      </c>
      <c r="BT65" s="17">
        <f>'Fin 1979-1982'!C21</f>
        <v>27500</v>
      </c>
      <c r="BU65" s="18" t="s">
        <v>18</v>
      </c>
      <c r="BV65" s="18" t="s">
        <v>18</v>
      </c>
      <c r="BW65" s="18" t="s">
        <v>18</v>
      </c>
      <c r="BX65" s="109"/>
      <c r="BY65" s="27">
        <v>1980</v>
      </c>
      <c r="BZ65" s="17">
        <f t="shared" ref="BZ65:BZ67" si="67">BK65</f>
        <v>1435100</v>
      </c>
      <c r="CA65" s="18" t="s">
        <v>18</v>
      </c>
      <c r="CB65" s="18" t="s">
        <v>18</v>
      </c>
      <c r="CC65" s="18" t="s">
        <v>18</v>
      </c>
      <c r="CD65" s="18" t="s">
        <v>18</v>
      </c>
      <c r="CE65" s="18" t="s">
        <v>18</v>
      </c>
      <c r="CF65" s="18" t="s">
        <v>18</v>
      </c>
      <c r="CG65" s="18" t="s">
        <v>18</v>
      </c>
      <c r="CH65" s="18" t="s">
        <v>18</v>
      </c>
      <c r="CI65" s="18" t="s">
        <v>18</v>
      </c>
      <c r="CJ65" s="18" t="s">
        <v>18</v>
      </c>
      <c r="CK65" s="18" t="s">
        <v>18</v>
      </c>
      <c r="CL65" s="109"/>
      <c r="CM65" s="27">
        <v>1980</v>
      </c>
      <c r="CN65" s="17" t="s">
        <v>18</v>
      </c>
      <c r="CO65" s="17" t="s">
        <v>18</v>
      </c>
      <c r="CP65" s="17" t="s">
        <v>18</v>
      </c>
      <c r="CQ65" s="17" t="s">
        <v>18</v>
      </c>
      <c r="CT65" s="17" t="s">
        <v>18</v>
      </c>
      <c r="CU65" s="17">
        <v>195000</v>
      </c>
      <c r="CV65" s="17" t="s">
        <v>18</v>
      </c>
      <c r="CW65" s="121">
        <v>267000</v>
      </c>
      <c r="CX65" s="17" t="s">
        <v>18</v>
      </c>
      <c r="CY65" s="17" t="s">
        <v>18</v>
      </c>
      <c r="CZ65" s="17" t="s">
        <v>18</v>
      </c>
      <c r="DA65" s="109"/>
      <c r="DB65" s="27">
        <v>1980</v>
      </c>
      <c r="DC65" s="95">
        <f t="shared" si="41"/>
        <v>28800</v>
      </c>
      <c r="DD65" s="95">
        <f t="shared" si="42"/>
        <v>14800</v>
      </c>
      <c r="DE65" s="95">
        <f t="shared" si="43"/>
        <v>43600</v>
      </c>
      <c r="DF65" s="17">
        <f t="shared" si="44"/>
        <v>611400</v>
      </c>
      <c r="DG65" s="17">
        <f t="shared" si="55"/>
        <v>3500</v>
      </c>
      <c r="DH65" s="17">
        <f t="shared" si="45"/>
        <v>121600</v>
      </c>
      <c r="DI65" s="17">
        <f t="shared" si="56"/>
        <v>462000</v>
      </c>
      <c r="DJ65" s="17">
        <f t="shared" si="57"/>
        <v>14800</v>
      </c>
      <c r="DK65" s="17">
        <f t="shared" si="58"/>
        <v>62500</v>
      </c>
      <c r="DL65" s="17">
        <f t="shared" si="59"/>
        <v>695500</v>
      </c>
      <c r="DM65" s="17">
        <f t="shared" si="46"/>
        <v>27500</v>
      </c>
      <c r="DN65" s="17">
        <f t="shared" si="47"/>
        <v>795500</v>
      </c>
      <c r="DO65" s="17">
        <f t="shared" si="48"/>
        <v>1161000</v>
      </c>
      <c r="DP65" s="95">
        <f t="shared" si="60"/>
        <v>658500</v>
      </c>
      <c r="DQ65" s="17">
        <f t="shared" si="61"/>
        <v>598400</v>
      </c>
      <c r="DR65" s="17">
        <f t="shared" si="62"/>
        <v>785500</v>
      </c>
      <c r="DS65" s="17">
        <f t="shared" si="63"/>
        <v>1956500</v>
      </c>
      <c r="DT65" s="95">
        <f t="shared" si="64"/>
        <v>85900</v>
      </c>
      <c r="DU65" s="95">
        <f t="shared" si="49"/>
        <v>2042400</v>
      </c>
      <c r="DV65" s="95"/>
      <c r="DW65" s="12">
        <v>1980</v>
      </c>
      <c r="DX65" s="11">
        <f>'Rec y Obligaciones'!CU65+'Rec y Obligaciones'!CW65</f>
        <v>462000</v>
      </c>
      <c r="DY65" s="11" t="s">
        <v>18</v>
      </c>
      <c r="DZ65" s="123">
        <v>1246000</v>
      </c>
      <c r="EA65" s="95">
        <f t="shared" si="50"/>
        <v>749731.67999999993</v>
      </c>
      <c r="EE65" s="17"/>
      <c r="EF65" s="21"/>
      <c r="EG65" s="17"/>
      <c r="EH65" s="17"/>
      <c r="EI65" s="17"/>
      <c r="EJ65" s="17"/>
      <c r="EK65" s="17"/>
      <c r="EL65" s="17"/>
      <c r="EM65" s="17"/>
      <c r="EN65" s="17"/>
      <c r="EO65" s="17"/>
      <c r="EP65" s="17"/>
      <c r="EQ65" s="136"/>
      <c r="ER65" s="136"/>
      <c r="ET65" s="136"/>
      <c r="EU65" s="136"/>
      <c r="EV65" s="136"/>
    </row>
    <row r="66" spans="1:152" ht="15.75" customHeight="1" x14ac:dyDescent="0.25">
      <c r="A66" s="19">
        <v>1981</v>
      </c>
      <c r="B66" s="17">
        <f>'Fin 1979-1982'!H66</f>
        <v>1157900</v>
      </c>
      <c r="C66" s="17">
        <f>'Reservas Int'!G66</f>
        <v>125850.40000000001</v>
      </c>
      <c r="D66" s="17">
        <f>'Fin 1979-1982'!D10</f>
        <v>900000</v>
      </c>
      <c r="E66" s="18" t="s">
        <v>18</v>
      </c>
      <c r="F66" s="18" t="s">
        <v>18</v>
      </c>
      <c r="G66" s="17">
        <f>'Fin 1979-1982'!D15</f>
        <v>4700</v>
      </c>
      <c r="H66" s="18" t="s">
        <v>18</v>
      </c>
      <c r="I66" s="18" t="s">
        <v>18</v>
      </c>
      <c r="J66" s="17">
        <f>M66+N66</f>
        <v>46500</v>
      </c>
      <c r="K66" s="18" t="s">
        <v>18</v>
      </c>
      <c r="L66" s="18" t="s">
        <v>18</v>
      </c>
      <c r="M66" s="17">
        <f>'Fin 1979-1982'!D20</f>
        <v>35400</v>
      </c>
      <c r="N66" s="17">
        <f>'Fin 1979-1982'!D24</f>
        <v>11100</v>
      </c>
      <c r="O66" s="18" t="s">
        <v>18</v>
      </c>
      <c r="P66" s="18" t="s">
        <v>18</v>
      </c>
      <c r="Q66" s="18" t="s">
        <v>18</v>
      </c>
      <c r="R66" s="109"/>
      <c r="S66" s="27">
        <v>1981</v>
      </c>
      <c r="T66" s="17">
        <f>'Fin 1979-1982'!P66</f>
        <v>1157900</v>
      </c>
      <c r="U66" s="18" t="s">
        <v>18</v>
      </c>
      <c r="V66" s="18" t="s">
        <v>18</v>
      </c>
      <c r="W66" s="18" t="s">
        <v>18</v>
      </c>
      <c r="X66" s="18" t="s">
        <v>18</v>
      </c>
      <c r="Y66" s="18" t="s">
        <v>18</v>
      </c>
      <c r="Z66" s="18" t="s">
        <v>18</v>
      </c>
      <c r="AA66" s="18" t="s">
        <v>18</v>
      </c>
      <c r="AB66" s="18" t="s">
        <v>18</v>
      </c>
      <c r="AC66" s="18" t="s">
        <v>18</v>
      </c>
      <c r="AD66" s="18" t="s">
        <v>18</v>
      </c>
      <c r="AE66" s="18" t="s">
        <v>18</v>
      </c>
      <c r="AF66" s="18" t="s">
        <v>18</v>
      </c>
      <c r="AH66" s="19">
        <v>1981</v>
      </c>
      <c r="AI66" s="17">
        <f>'Fin 1979-1982'!W66</f>
        <v>1309600</v>
      </c>
      <c r="AJ66" s="18" t="s">
        <v>18</v>
      </c>
      <c r="AK66" s="18">
        <v>0</v>
      </c>
      <c r="AL66" s="18" t="s">
        <v>18</v>
      </c>
      <c r="AM66" s="18" t="s">
        <v>18</v>
      </c>
      <c r="AN66" s="17">
        <f>'Fin 1979-1982'!D11</f>
        <v>331500</v>
      </c>
      <c r="AO66" s="18">
        <v>0</v>
      </c>
      <c r="AP66" s="17">
        <f>'Fin 1979-1982'!D16</f>
        <v>601600</v>
      </c>
      <c r="AQ66" s="17">
        <f>'Fin 1979-1982'!D25</f>
        <v>38200</v>
      </c>
      <c r="AR66" s="18" t="s">
        <v>18</v>
      </c>
      <c r="AS66" s="18" t="s">
        <v>18</v>
      </c>
      <c r="AT66" s="18" t="s">
        <v>18</v>
      </c>
      <c r="AV66" s="27">
        <v>1981</v>
      </c>
      <c r="AW66" s="17">
        <f>'Fin 1979-1982'!AE66</f>
        <v>1309600</v>
      </c>
      <c r="AX66" s="18" t="s">
        <v>18</v>
      </c>
      <c r="AY66" s="18" t="s">
        <v>18</v>
      </c>
      <c r="AZ66" s="18" t="s">
        <v>18</v>
      </c>
      <c r="BA66" s="18" t="s">
        <v>18</v>
      </c>
      <c r="BB66" s="18" t="s">
        <v>18</v>
      </c>
      <c r="BC66" s="18" t="s">
        <v>18</v>
      </c>
      <c r="BD66" s="18" t="s">
        <v>18</v>
      </c>
      <c r="BE66" s="18" t="s">
        <v>18</v>
      </c>
      <c r="BF66" s="18" t="s">
        <v>18</v>
      </c>
      <c r="BG66" s="18" t="s">
        <v>18</v>
      </c>
      <c r="BH66" s="18" t="s">
        <v>18</v>
      </c>
      <c r="BJ66" s="27">
        <v>1981</v>
      </c>
      <c r="BK66" s="17">
        <f>'Fin 1979-1982'!AL66</f>
        <v>2108400</v>
      </c>
      <c r="BL66" s="18" t="s">
        <v>18</v>
      </c>
      <c r="BM66" s="18">
        <v>0</v>
      </c>
      <c r="BN66" s="18" t="s">
        <v>18</v>
      </c>
      <c r="BO66" s="18" t="s">
        <v>18</v>
      </c>
      <c r="BP66" s="18" t="s">
        <v>18</v>
      </c>
      <c r="BQ66" s="17">
        <f>'Fin 1979-1982'!D12</f>
        <v>138400</v>
      </c>
      <c r="BR66" s="18">
        <v>0</v>
      </c>
      <c r="BS66" s="17">
        <f>'Fin 1979-1982'!D17</f>
        <v>1015400</v>
      </c>
      <c r="BT66" s="17">
        <f>'Fin 1979-1982'!D21</f>
        <v>40300</v>
      </c>
      <c r="BU66" s="18" t="s">
        <v>18</v>
      </c>
      <c r="BV66" s="18" t="s">
        <v>18</v>
      </c>
      <c r="BW66" s="18" t="s">
        <v>18</v>
      </c>
      <c r="BX66" s="109"/>
      <c r="BY66" s="27">
        <v>1981</v>
      </c>
      <c r="BZ66" s="17">
        <f t="shared" si="67"/>
        <v>2108400</v>
      </c>
      <c r="CA66" s="18" t="s">
        <v>18</v>
      </c>
      <c r="CB66" s="18" t="s">
        <v>18</v>
      </c>
      <c r="CC66" s="18" t="s">
        <v>18</v>
      </c>
      <c r="CD66" s="18" t="s">
        <v>18</v>
      </c>
      <c r="CE66" s="18" t="s">
        <v>18</v>
      </c>
      <c r="CF66" s="18" t="s">
        <v>18</v>
      </c>
      <c r="CG66" s="18" t="s">
        <v>18</v>
      </c>
      <c r="CH66" s="18" t="s">
        <v>18</v>
      </c>
      <c r="CI66" s="18" t="s">
        <v>18</v>
      </c>
      <c r="CJ66" s="18" t="s">
        <v>18</v>
      </c>
      <c r="CK66" s="18" t="s">
        <v>18</v>
      </c>
      <c r="CL66" s="109"/>
      <c r="CM66" s="27">
        <v>1981</v>
      </c>
      <c r="CN66" s="17" t="s">
        <v>18</v>
      </c>
      <c r="CO66" s="17" t="s">
        <v>18</v>
      </c>
      <c r="CP66" s="17" t="s">
        <v>18</v>
      </c>
      <c r="CQ66" s="17" t="s">
        <v>18</v>
      </c>
      <c r="CT66" s="17" t="s">
        <v>18</v>
      </c>
      <c r="CU66" s="17">
        <v>282000</v>
      </c>
      <c r="CV66" s="17" t="s">
        <v>18</v>
      </c>
      <c r="CW66" s="121">
        <v>330000</v>
      </c>
      <c r="CX66" s="17" t="s">
        <v>18</v>
      </c>
      <c r="CY66" s="17" t="s">
        <v>18</v>
      </c>
      <c r="CZ66" s="17" t="s">
        <v>18</v>
      </c>
      <c r="DA66" s="109"/>
      <c r="DB66" s="27">
        <v>1981</v>
      </c>
      <c r="DC66" s="95">
        <f t="shared" si="41"/>
        <v>35400</v>
      </c>
      <c r="DD66" s="95">
        <f t="shared" si="42"/>
        <v>11100</v>
      </c>
      <c r="DE66" s="95">
        <f t="shared" si="43"/>
        <v>46500</v>
      </c>
      <c r="DF66" s="17">
        <f t="shared" si="44"/>
        <v>900000</v>
      </c>
      <c r="DG66" s="17">
        <f t="shared" si="55"/>
        <v>4700</v>
      </c>
      <c r="DH66" s="17">
        <f t="shared" si="45"/>
        <v>331500</v>
      </c>
      <c r="DI66" s="17">
        <f t="shared" si="56"/>
        <v>601600</v>
      </c>
      <c r="DJ66" s="17">
        <f t="shared" si="57"/>
        <v>38200</v>
      </c>
      <c r="DK66" s="17">
        <f t="shared" si="58"/>
        <v>138400</v>
      </c>
      <c r="DL66" s="17">
        <f t="shared" si="59"/>
        <v>1015400</v>
      </c>
      <c r="DM66" s="17">
        <f t="shared" si="46"/>
        <v>40300</v>
      </c>
      <c r="DN66" s="17">
        <f t="shared" si="47"/>
        <v>1369900</v>
      </c>
      <c r="DO66" s="17">
        <f t="shared" si="48"/>
        <v>1621700</v>
      </c>
      <c r="DP66" s="95">
        <f t="shared" si="60"/>
        <v>951200</v>
      </c>
      <c r="DQ66" s="17">
        <f t="shared" si="61"/>
        <v>971300</v>
      </c>
      <c r="DR66" s="17">
        <f t="shared" si="62"/>
        <v>1194100</v>
      </c>
      <c r="DS66" s="17">
        <f t="shared" si="63"/>
        <v>2991600</v>
      </c>
      <c r="DT66" s="95">
        <f t="shared" si="64"/>
        <v>125000</v>
      </c>
      <c r="DU66" s="95">
        <f t="shared" si="49"/>
        <v>3116600</v>
      </c>
      <c r="DV66" s="95"/>
      <c r="DW66" s="12">
        <v>1981</v>
      </c>
      <c r="DX66" s="11">
        <f>'Rec y Obligaciones'!CU66+'Rec y Obligaciones'!CW66</f>
        <v>612000</v>
      </c>
      <c r="DY66" s="11" t="s">
        <v>18</v>
      </c>
      <c r="DZ66" s="123">
        <v>1907000</v>
      </c>
      <c r="EA66" s="95">
        <f t="shared" si="50"/>
        <v>1077050.3999999999</v>
      </c>
      <c r="EE66" s="17"/>
      <c r="EF66" s="21"/>
      <c r="EG66" s="17"/>
      <c r="EH66" s="17"/>
      <c r="EI66" s="17"/>
      <c r="EJ66" s="17"/>
      <c r="EK66" s="17"/>
      <c r="EL66" s="17"/>
      <c r="EM66" s="17"/>
      <c r="EN66" s="17"/>
      <c r="EO66" s="17"/>
      <c r="EP66" s="17"/>
      <c r="EQ66" s="17"/>
      <c r="ER66" s="17"/>
      <c r="ES66" s="136"/>
      <c r="ET66" s="136"/>
      <c r="EU66" s="136"/>
      <c r="EV66" s="136"/>
    </row>
    <row r="67" spans="1:152" x14ac:dyDescent="0.25">
      <c r="A67" s="60">
        <v>1982</v>
      </c>
      <c r="B67" s="62">
        <f>'Fin 1979-1982'!H67</f>
        <v>2619000</v>
      </c>
      <c r="C67" s="17">
        <f>'Reservas Int'!G67</f>
        <v>141116.50000000003</v>
      </c>
      <c r="D67" s="62">
        <f>'Fin 1979-1982'!E10</f>
        <v>2137400</v>
      </c>
      <c r="E67" s="64" t="s">
        <v>18</v>
      </c>
      <c r="F67" s="64" t="s">
        <v>18</v>
      </c>
      <c r="G67" s="62">
        <f>'Fin 1979-1982'!E15</f>
        <v>2000</v>
      </c>
      <c r="H67" s="64" t="s">
        <v>18</v>
      </c>
      <c r="I67" s="64" t="s">
        <v>18</v>
      </c>
      <c r="J67" s="62">
        <f>M67+N67</f>
        <v>305900</v>
      </c>
      <c r="K67" s="64" t="s">
        <v>18</v>
      </c>
      <c r="L67" s="64" t="s">
        <v>18</v>
      </c>
      <c r="M67" s="62">
        <f>'Fin 1979-1982'!E20</f>
        <v>72200</v>
      </c>
      <c r="N67" s="62">
        <f>'Fin 1979-1982'!E24</f>
        <v>233700</v>
      </c>
      <c r="O67" s="64" t="s">
        <v>18</v>
      </c>
      <c r="P67" s="64" t="s">
        <v>18</v>
      </c>
      <c r="Q67" s="64" t="s">
        <v>18</v>
      </c>
      <c r="R67" s="114"/>
      <c r="S67" s="63">
        <v>1982</v>
      </c>
      <c r="T67" s="62">
        <f>'Fin 1979-1982'!P67</f>
        <v>2619000</v>
      </c>
      <c r="U67" s="64" t="s">
        <v>18</v>
      </c>
      <c r="V67" s="64" t="s">
        <v>18</v>
      </c>
      <c r="W67" s="64" t="s">
        <v>18</v>
      </c>
      <c r="X67" s="64" t="s">
        <v>18</v>
      </c>
      <c r="Y67" s="64" t="s">
        <v>18</v>
      </c>
      <c r="Z67" s="64" t="s">
        <v>18</v>
      </c>
      <c r="AA67" s="64" t="s">
        <v>18</v>
      </c>
      <c r="AB67" s="64" t="s">
        <v>18</v>
      </c>
      <c r="AC67" s="64" t="s">
        <v>18</v>
      </c>
      <c r="AD67" s="64" t="s">
        <v>18</v>
      </c>
      <c r="AE67" s="64" t="s">
        <v>18</v>
      </c>
      <c r="AF67" s="64" t="s">
        <v>18</v>
      </c>
      <c r="AG67" s="64"/>
      <c r="AH67" s="60">
        <v>1982</v>
      </c>
      <c r="AI67" s="62">
        <f>'Fin 1979-1982'!W67</f>
        <v>3588800</v>
      </c>
      <c r="AJ67" s="64" t="s">
        <v>18</v>
      </c>
      <c r="AK67" s="64">
        <v>0</v>
      </c>
      <c r="AL67" s="64" t="s">
        <v>18</v>
      </c>
      <c r="AM67" s="64" t="s">
        <v>18</v>
      </c>
      <c r="AN67" s="62">
        <f>'Fin 1979-1982'!E11</f>
        <v>1098900</v>
      </c>
      <c r="AO67" s="64">
        <v>0</v>
      </c>
      <c r="AP67" s="62">
        <f>'Fin 1979-1982'!E16</f>
        <v>1469700</v>
      </c>
      <c r="AQ67" s="62">
        <f>'Fin 1979-1982'!E25</f>
        <v>41000</v>
      </c>
      <c r="AR67" s="64" t="s">
        <v>18</v>
      </c>
      <c r="AS67" s="64" t="s">
        <v>18</v>
      </c>
      <c r="AT67" s="64" t="s">
        <v>18</v>
      </c>
      <c r="AU67" s="64"/>
      <c r="AV67" s="63">
        <v>1982</v>
      </c>
      <c r="AW67" s="62">
        <f>'Fin 1979-1982'!AE67</f>
        <v>3588800</v>
      </c>
      <c r="AX67" s="64" t="s">
        <v>18</v>
      </c>
      <c r="AY67" s="64" t="s">
        <v>18</v>
      </c>
      <c r="AZ67" s="64" t="s">
        <v>18</v>
      </c>
      <c r="BA67" s="64" t="s">
        <v>18</v>
      </c>
      <c r="BB67" s="64" t="s">
        <v>18</v>
      </c>
      <c r="BC67" s="64" t="s">
        <v>18</v>
      </c>
      <c r="BD67" s="64" t="s">
        <v>18</v>
      </c>
      <c r="BE67" s="64" t="s">
        <v>18</v>
      </c>
      <c r="BF67" s="64" t="s">
        <v>18</v>
      </c>
      <c r="BG67" s="64" t="s">
        <v>18</v>
      </c>
      <c r="BH67" s="64" t="s">
        <v>18</v>
      </c>
      <c r="BI67" s="64"/>
      <c r="BJ67" s="63">
        <v>1982</v>
      </c>
      <c r="BK67" s="62">
        <f>'Fin 1979-1982'!AL67</f>
        <v>3972700</v>
      </c>
      <c r="BL67" s="64" t="s">
        <v>18</v>
      </c>
      <c r="BM67" s="64">
        <v>0</v>
      </c>
      <c r="BN67" s="64" t="s">
        <v>18</v>
      </c>
      <c r="BO67" s="64" t="s">
        <v>18</v>
      </c>
      <c r="BP67" s="64" t="s">
        <v>18</v>
      </c>
      <c r="BQ67" s="62">
        <f>'Fin 1979-1982'!E12</f>
        <v>770100</v>
      </c>
      <c r="BR67" s="64">
        <v>0</v>
      </c>
      <c r="BS67" s="62">
        <f>'Fin 1979-1982'!E17</f>
        <v>1254000</v>
      </c>
      <c r="BT67" s="62">
        <f>'Fin 1979-1982'!E21</f>
        <v>71000</v>
      </c>
      <c r="BU67" s="64" t="s">
        <v>18</v>
      </c>
      <c r="BV67" s="64" t="s">
        <v>18</v>
      </c>
      <c r="BW67" s="64" t="s">
        <v>18</v>
      </c>
      <c r="BX67" s="114"/>
      <c r="BY67" s="63">
        <v>1982</v>
      </c>
      <c r="BZ67" s="62">
        <f t="shared" si="67"/>
        <v>3972700</v>
      </c>
      <c r="CA67" s="64" t="s">
        <v>18</v>
      </c>
      <c r="CB67" s="64" t="s">
        <v>18</v>
      </c>
      <c r="CC67" s="64" t="s">
        <v>18</v>
      </c>
      <c r="CD67" s="64" t="s">
        <v>18</v>
      </c>
      <c r="CE67" s="64" t="s">
        <v>18</v>
      </c>
      <c r="CF67" s="64" t="s">
        <v>18</v>
      </c>
      <c r="CG67" s="64" t="s">
        <v>18</v>
      </c>
      <c r="CH67" s="64" t="s">
        <v>18</v>
      </c>
      <c r="CI67" s="64" t="s">
        <v>18</v>
      </c>
      <c r="CJ67" s="64" t="s">
        <v>18</v>
      </c>
      <c r="CK67" s="64" t="s">
        <v>18</v>
      </c>
      <c r="CL67" s="114"/>
      <c r="CM67" s="63">
        <v>1982</v>
      </c>
      <c r="CN67" s="62" t="s">
        <v>18</v>
      </c>
      <c r="CO67" s="62" t="s">
        <v>18</v>
      </c>
      <c r="CP67" s="62" t="s">
        <v>18</v>
      </c>
      <c r="CQ67" s="62" t="s">
        <v>18</v>
      </c>
      <c r="CR67" s="64"/>
      <c r="CS67" s="64"/>
      <c r="CT67" s="62" t="s">
        <v>18</v>
      </c>
      <c r="CU67" s="62">
        <v>503500</v>
      </c>
      <c r="CV67" s="62" t="s">
        <v>18</v>
      </c>
      <c r="CW67" s="122">
        <v>489500</v>
      </c>
      <c r="CX67" s="62" t="s">
        <v>18</v>
      </c>
      <c r="CY67" s="62" t="s">
        <v>18</v>
      </c>
      <c r="CZ67" s="62" t="s">
        <v>18</v>
      </c>
      <c r="DA67" s="114"/>
      <c r="DB67" s="63">
        <v>1982</v>
      </c>
      <c r="DC67" s="120">
        <f t="shared" si="41"/>
        <v>72200</v>
      </c>
      <c r="DD67" s="120">
        <f t="shared" si="42"/>
        <v>233700</v>
      </c>
      <c r="DE67" s="120">
        <f t="shared" si="43"/>
        <v>305900</v>
      </c>
      <c r="DF67" s="62">
        <f t="shared" si="44"/>
        <v>2137400</v>
      </c>
      <c r="DG67" s="62">
        <f t="shared" si="55"/>
        <v>2000</v>
      </c>
      <c r="DH67" s="62">
        <f t="shared" si="45"/>
        <v>1098900</v>
      </c>
      <c r="DI67" s="62">
        <f t="shared" si="56"/>
        <v>1469700</v>
      </c>
      <c r="DJ67" s="62">
        <f t="shared" si="57"/>
        <v>41000</v>
      </c>
      <c r="DK67" s="62">
        <f t="shared" si="58"/>
        <v>770100</v>
      </c>
      <c r="DL67" s="62">
        <f t="shared" si="59"/>
        <v>1254000</v>
      </c>
      <c r="DM67" s="62">
        <f t="shared" si="46"/>
        <v>71000</v>
      </c>
      <c r="DN67" s="62">
        <f t="shared" si="47"/>
        <v>4006400</v>
      </c>
      <c r="DO67" s="62">
        <f t="shared" si="48"/>
        <v>2725700</v>
      </c>
      <c r="DP67" s="120">
        <f t="shared" si="60"/>
        <v>2445300</v>
      </c>
      <c r="DQ67" s="62">
        <f t="shared" si="61"/>
        <v>2609600</v>
      </c>
      <c r="DR67" s="62">
        <f t="shared" si="62"/>
        <v>2095100</v>
      </c>
      <c r="DS67" s="62">
        <f t="shared" si="63"/>
        <v>6732100</v>
      </c>
      <c r="DT67" s="120">
        <f t="shared" si="64"/>
        <v>417900</v>
      </c>
      <c r="DU67" s="120">
        <f t="shared" si="49"/>
        <v>7150000</v>
      </c>
      <c r="DV67" s="95"/>
      <c r="DW67" s="85">
        <v>1982</v>
      </c>
      <c r="DX67" s="86">
        <f>'Rec y Obligaciones'!CU67+'Rec y Obligaciones'!CW67</f>
        <v>993000</v>
      </c>
      <c r="DY67" s="86" t="s">
        <v>18</v>
      </c>
      <c r="DZ67" s="124">
        <v>3265000</v>
      </c>
      <c r="EA67" s="120">
        <f t="shared" si="50"/>
        <v>2586416.5</v>
      </c>
      <c r="ES67" s="136"/>
      <c r="ET67" s="136"/>
      <c r="EU67" s="136"/>
      <c r="EV67" s="136"/>
    </row>
    <row r="68" spans="1:152" x14ac:dyDescent="0.25">
      <c r="B68" s="93"/>
      <c r="C68" s="93"/>
      <c r="D68" s="93"/>
      <c r="E68" s="93"/>
      <c r="F68" s="93"/>
      <c r="G68" s="93"/>
      <c r="H68" s="91"/>
      <c r="I68" s="91"/>
      <c r="J68" s="91"/>
      <c r="K68" s="91"/>
      <c r="L68" s="91"/>
      <c r="M68" s="91"/>
      <c r="N68" s="91"/>
      <c r="O68" s="91"/>
      <c r="P68" s="91"/>
      <c r="Q68" s="91"/>
      <c r="R68" s="91"/>
      <c r="S68" s="94"/>
      <c r="T68" s="91"/>
      <c r="U68" s="91"/>
      <c r="V68" s="91"/>
      <c r="W68" s="91"/>
      <c r="X68" s="91"/>
      <c r="Y68" s="91"/>
      <c r="Z68" s="91"/>
      <c r="AA68" s="91"/>
      <c r="AB68" s="91"/>
      <c r="AC68" s="91"/>
      <c r="AD68" s="91"/>
      <c r="AE68" s="91"/>
      <c r="AF68" s="91"/>
      <c r="AG68" s="91"/>
      <c r="AH68" s="94"/>
      <c r="DJ68" s="17"/>
      <c r="DW68" s="12"/>
      <c r="DX68" s="11"/>
      <c r="DY68" s="11"/>
      <c r="ES68" s="136"/>
      <c r="ET68" s="136"/>
      <c r="EU68" s="136"/>
      <c r="EV68" s="136"/>
    </row>
    <row r="69" spans="1:152" x14ac:dyDescent="0.25">
      <c r="B69" s="149" t="s">
        <v>215</v>
      </c>
      <c r="C69" s="149"/>
      <c r="D69" s="149"/>
      <c r="E69" s="149"/>
      <c r="F69" s="149"/>
      <c r="G69" s="17"/>
      <c r="DK69" s="17">
        <f>DH64+DK64</f>
        <v>143300</v>
      </c>
      <c r="DW69" s="12"/>
      <c r="DX69" s="11"/>
      <c r="DY69" s="11"/>
      <c r="ES69" s="136"/>
      <c r="ET69" s="136"/>
      <c r="EU69" s="136"/>
      <c r="EV69" s="136"/>
    </row>
    <row r="70" spans="1:152" x14ac:dyDescent="0.25">
      <c r="B70" s="150"/>
      <c r="C70" s="150"/>
      <c r="D70" s="150"/>
      <c r="E70" s="150"/>
      <c r="F70" s="150"/>
      <c r="T70" s="92"/>
      <c r="U70" s="18">
        <v>149550</v>
      </c>
      <c r="V70" s="18">
        <v>196850</v>
      </c>
      <c r="DW70" s="12"/>
      <c r="DX70" s="11"/>
      <c r="DY70" s="11"/>
      <c r="ES70" s="136"/>
      <c r="ET70" s="136"/>
      <c r="EU70" s="136"/>
      <c r="EV70" s="136"/>
    </row>
    <row r="71" spans="1:152" x14ac:dyDescent="0.25">
      <c r="B71" s="150"/>
      <c r="C71" s="150"/>
      <c r="D71" s="150"/>
      <c r="E71" s="150"/>
      <c r="F71" s="150"/>
      <c r="T71" s="92"/>
      <c r="U71" s="18">
        <v>195000</v>
      </c>
      <c r="V71" s="18">
        <v>267000</v>
      </c>
      <c r="DW71" s="12"/>
      <c r="DX71" s="11"/>
      <c r="DY71" s="11"/>
      <c r="ES71" s="136"/>
      <c r="ET71" s="136"/>
      <c r="EU71" s="136"/>
      <c r="EV71" s="136"/>
    </row>
    <row r="72" spans="1:152" x14ac:dyDescent="0.25">
      <c r="T72" s="92"/>
      <c r="U72" s="18">
        <v>282000</v>
      </c>
      <c r="V72" s="18">
        <v>330000</v>
      </c>
      <c r="DW72" s="12"/>
      <c r="DX72" s="11"/>
      <c r="DY72" s="11"/>
      <c r="ES72" s="136"/>
      <c r="ET72" s="136"/>
      <c r="EU72" s="136"/>
      <c r="EV72" s="136"/>
    </row>
    <row r="73" spans="1:152" x14ac:dyDescent="0.25">
      <c r="T73" s="92"/>
      <c r="U73" s="18">
        <v>503500</v>
      </c>
      <c r="V73" s="18">
        <v>489500</v>
      </c>
      <c r="DW73" s="12"/>
      <c r="DX73" s="11"/>
      <c r="DY73" s="11"/>
      <c r="ES73" s="136"/>
      <c r="ET73" s="136"/>
      <c r="EU73" s="136"/>
      <c r="EV73" s="136"/>
    </row>
    <row r="74" spans="1:152" x14ac:dyDescent="0.25">
      <c r="T74" s="92"/>
      <c r="DW74" s="12"/>
      <c r="DX74" s="11"/>
      <c r="DY74" s="11"/>
      <c r="ES74" s="136"/>
      <c r="ET74" s="136"/>
      <c r="EU74" s="136"/>
      <c r="EV74" s="136"/>
    </row>
    <row r="75" spans="1:152" x14ac:dyDescent="0.25">
      <c r="DW75" s="12"/>
      <c r="DX75" s="11"/>
      <c r="DY75" s="11"/>
      <c r="ES75" s="136"/>
      <c r="ET75" s="136"/>
      <c r="EU75" s="136"/>
      <c r="EV75" s="136"/>
    </row>
  </sheetData>
  <mergeCells count="131">
    <mergeCell ref="DT2:DT4"/>
    <mergeCell ref="DW2:DW4"/>
    <mergeCell ref="DX2:DX4"/>
    <mergeCell ref="DZ2:DZ4"/>
    <mergeCell ref="DE2:DE4"/>
    <mergeCell ref="DP2:DP4"/>
    <mergeCell ref="DQ2:DQ4"/>
    <mergeCell ref="DM2:DM4"/>
    <mergeCell ref="DJ2:DJ4"/>
    <mergeCell ref="DL2:DL4"/>
    <mergeCell ref="DR2:DR4"/>
    <mergeCell ref="DU2:DU4"/>
    <mergeCell ref="DF2:DF4"/>
    <mergeCell ref="DN2:DN4"/>
    <mergeCell ref="DO2:DO4"/>
    <mergeCell ref="DS2:DS4"/>
    <mergeCell ref="DY2:DY4"/>
    <mergeCell ref="B1:Q1"/>
    <mergeCell ref="S1:AF1"/>
    <mergeCell ref="AH1:AT1"/>
    <mergeCell ref="AV1:BH1"/>
    <mergeCell ref="BJ1:BW1"/>
    <mergeCell ref="BY1:CK1"/>
    <mergeCell ref="CM1:CQ1"/>
    <mergeCell ref="A2:A4"/>
    <mergeCell ref="S2:S4"/>
    <mergeCell ref="AH2:AH4"/>
    <mergeCell ref="AV2:AV4"/>
    <mergeCell ref="BJ2:BJ4"/>
    <mergeCell ref="BY2:BY4"/>
    <mergeCell ref="CK2:CK4"/>
    <mergeCell ref="CN2:CN4"/>
    <mergeCell ref="CO2:CO4"/>
    <mergeCell ref="CP2:CP4"/>
    <mergeCell ref="CM2:CM4"/>
    <mergeCell ref="BW2:BW4"/>
    <mergeCell ref="BZ2:BZ4"/>
    <mergeCell ref="CA2:CA4"/>
    <mergeCell ref="CB2:CB4"/>
    <mergeCell ref="CC2:CC4"/>
    <mergeCell ref="CD2:CD4"/>
    <mergeCell ref="DB2:DB4"/>
    <mergeCell ref="DH2:DH4"/>
    <mergeCell ref="DK2:DK4"/>
    <mergeCell ref="CE2:CE4"/>
    <mergeCell ref="CF2:CF4"/>
    <mergeCell ref="CG2:CG4"/>
    <mergeCell ref="CH2:CH4"/>
    <mergeCell ref="CI2:CI4"/>
    <mergeCell ref="CJ2:CJ4"/>
    <mergeCell ref="CY2:CY4"/>
    <mergeCell ref="CV2:CV4"/>
    <mergeCell ref="CW2:CW4"/>
    <mergeCell ref="CX2:CX4"/>
    <mergeCell ref="DG2:DG4"/>
    <mergeCell ref="DI2:DI4"/>
    <mergeCell ref="DC2:DC4"/>
    <mergeCell ref="DD2:DD4"/>
    <mergeCell ref="CZ2:CZ4"/>
    <mergeCell ref="CT2:CT4"/>
    <mergeCell ref="CU2:CU4"/>
    <mergeCell ref="CS2:CS4"/>
    <mergeCell ref="BV2:BV4"/>
    <mergeCell ref="B2:B4"/>
    <mergeCell ref="AO2:AO4"/>
    <mergeCell ref="AP2:AP4"/>
    <mergeCell ref="AQ2:AQ4"/>
    <mergeCell ref="AR2:AR4"/>
    <mergeCell ref="AS2:AS4"/>
    <mergeCell ref="AT2:AT4"/>
    <mergeCell ref="Q2:Q4"/>
    <mergeCell ref="T2:T4"/>
    <mergeCell ref="AI2:AI4"/>
    <mergeCell ref="AJ2:AJ4"/>
    <mergeCell ref="AK2:AK4"/>
    <mergeCell ref="AL2:AL4"/>
    <mergeCell ref="AM2:AM4"/>
    <mergeCell ref="AN2:AN4"/>
    <mergeCell ref="AA2:AA4"/>
    <mergeCell ref="G2:G4"/>
    <mergeCell ref="H2:H4"/>
    <mergeCell ref="I2:I4"/>
    <mergeCell ref="J2:J4"/>
    <mergeCell ref="CS1:CZ1"/>
    <mergeCell ref="CQ2:CQ4"/>
    <mergeCell ref="B69:F71"/>
    <mergeCell ref="C2:C4"/>
    <mergeCell ref="D2:D4"/>
    <mergeCell ref="E2:E4"/>
    <mergeCell ref="F2:F4"/>
    <mergeCell ref="U2:U4"/>
    <mergeCell ref="V2:V4"/>
    <mergeCell ref="W2:W4"/>
    <mergeCell ref="X2:X4"/>
    <mergeCell ref="Y2:Y4"/>
    <mergeCell ref="Z2:Z4"/>
    <mergeCell ref="M2:M4"/>
    <mergeCell ref="N2:N4"/>
    <mergeCell ref="O2:O4"/>
    <mergeCell ref="P2:P4"/>
    <mergeCell ref="AW2:AW4"/>
    <mergeCell ref="AX2:AX4"/>
    <mergeCell ref="AY2:AY4"/>
    <mergeCell ref="AZ2:AZ4"/>
    <mergeCell ref="BA2:BA4"/>
    <mergeCell ref="BB2:BB4"/>
    <mergeCell ref="K2:K4"/>
    <mergeCell ref="EA2:EA4"/>
    <mergeCell ref="AB2:AB4"/>
    <mergeCell ref="AC2:AC4"/>
    <mergeCell ref="AD2:AD4"/>
    <mergeCell ref="AE2:AE4"/>
    <mergeCell ref="AF2:AF4"/>
    <mergeCell ref="L2:L4"/>
    <mergeCell ref="BK2:BK4"/>
    <mergeCell ref="BL2:BL4"/>
    <mergeCell ref="BM2:BM4"/>
    <mergeCell ref="BN2:BN4"/>
    <mergeCell ref="BP2:BP4"/>
    <mergeCell ref="BC2:BC4"/>
    <mergeCell ref="BD2:BD4"/>
    <mergeCell ref="BE2:BE4"/>
    <mergeCell ref="BF2:BF4"/>
    <mergeCell ref="BG2:BG4"/>
    <mergeCell ref="BH2:BH4"/>
    <mergeCell ref="BO2:BO4"/>
    <mergeCell ref="BQ2:BQ4"/>
    <mergeCell ref="BR2:BR4"/>
    <mergeCell ref="BS2:BS4"/>
    <mergeCell ref="BT2:BT4"/>
    <mergeCell ref="BU2:BU4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75"/>
  <sheetViews>
    <sheetView workbookViewId="0">
      <pane xSplit="2" ySplit="4" topLeftCell="C26" activePane="bottomRight" state="frozen"/>
      <selection pane="topRight" activeCell="B1" sqref="B1"/>
      <selection pane="bottomLeft" activeCell="A5" sqref="A5"/>
      <selection pane="bottomRight" activeCell="C34" sqref="C34"/>
    </sheetView>
  </sheetViews>
  <sheetFormatPr baseColWidth="10" defaultRowHeight="15" x14ac:dyDescent="0.25"/>
  <cols>
    <col min="1" max="1" width="17.140625" bestFit="1" customWidth="1"/>
    <col min="3" max="4" width="17.42578125" customWidth="1"/>
    <col min="5" max="5" width="22.85546875" customWidth="1"/>
    <col min="6" max="6" width="20.28515625" customWidth="1"/>
    <col min="7" max="7" width="24.42578125" customWidth="1"/>
    <col min="8" max="8" width="27" customWidth="1"/>
    <col min="9" max="11" width="16.5703125" customWidth="1"/>
    <col min="12" max="12" width="21.28515625" customWidth="1"/>
    <col min="13" max="13" width="14.42578125" customWidth="1"/>
    <col min="14" max="14" width="14.5703125" customWidth="1"/>
    <col min="15" max="15" width="15.7109375" customWidth="1"/>
  </cols>
  <sheetData>
    <row r="1" spans="1:16" ht="15.75" x14ac:dyDescent="0.25">
      <c r="C1" s="125" t="s">
        <v>256</v>
      </c>
      <c r="D1" s="125"/>
      <c r="E1" s="125"/>
      <c r="F1" s="119"/>
      <c r="G1" s="119"/>
      <c r="H1" s="119"/>
      <c r="I1" s="170" t="s">
        <v>257</v>
      </c>
      <c r="J1" s="170"/>
      <c r="K1" s="170"/>
      <c r="L1" s="170"/>
      <c r="M1" s="170"/>
      <c r="N1" s="170"/>
      <c r="O1" s="170"/>
      <c r="P1" s="170"/>
    </row>
    <row r="2" spans="1:16" ht="15" customHeight="1" x14ac:dyDescent="0.25">
      <c r="A2" s="167" t="s">
        <v>276</v>
      </c>
      <c r="B2" s="167" t="s">
        <v>128</v>
      </c>
      <c r="C2" s="174" t="s">
        <v>258</v>
      </c>
      <c r="D2" s="174" t="s">
        <v>261</v>
      </c>
      <c r="E2" s="174" t="s">
        <v>262</v>
      </c>
      <c r="F2" s="174" t="s">
        <v>259</v>
      </c>
      <c r="G2" s="174" t="s">
        <v>260</v>
      </c>
      <c r="H2" s="174" t="s">
        <v>263</v>
      </c>
      <c r="I2" s="174" t="s">
        <v>264</v>
      </c>
      <c r="J2" s="174"/>
      <c r="K2" s="174"/>
      <c r="L2" s="174"/>
      <c r="M2" s="174"/>
      <c r="N2" s="171" t="s">
        <v>265</v>
      </c>
      <c r="O2" s="171"/>
      <c r="P2" s="171"/>
    </row>
    <row r="3" spans="1:16" ht="15" customHeight="1" x14ac:dyDescent="0.25">
      <c r="A3" s="168"/>
      <c r="B3" s="168"/>
      <c r="C3" s="172"/>
      <c r="D3" s="172"/>
      <c r="E3" s="172"/>
      <c r="F3" s="172"/>
      <c r="G3" s="172"/>
      <c r="H3" s="172"/>
      <c r="I3" s="172" t="s">
        <v>281</v>
      </c>
      <c r="J3" s="126"/>
      <c r="K3" s="126"/>
      <c r="L3" s="172" t="s">
        <v>199</v>
      </c>
      <c r="M3" s="172" t="s">
        <v>280</v>
      </c>
      <c r="N3" s="172" t="s">
        <v>281</v>
      </c>
      <c r="O3" s="172" t="s">
        <v>199</v>
      </c>
      <c r="P3" s="172" t="s">
        <v>280</v>
      </c>
    </row>
    <row r="4" spans="1:16" ht="15.75" customHeight="1" thickBot="1" x14ac:dyDescent="0.3">
      <c r="A4" s="169"/>
      <c r="B4" s="169"/>
      <c r="C4" s="175"/>
      <c r="D4" s="175"/>
      <c r="E4" s="175"/>
      <c r="F4" s="175"/>
      <c r="G4" s="175"/>
      <c r="H4" s="175"/>
      <c r="I4" s="172"/>
      <c r="J4" s="126"/>
      <c r="K4" s="126"/>
      <c r="L4" s="172"/>
      <c r="M4" s="172"/>
      <c r="N4" s="172"/>
      <c r="O4" s="172"/>
      <c r="P4" s="172"/>
    </row>
    <row r="5" spans="1:16" ht="16.5" thickTop="1" x14ac:dyDescent="0.25">
      <c r="A5" s="88" t="s">
        <v>18</v>
      </c>
      <c r="B5" s="129">
        <v>1920</v>
      </c>
      <c r="C5" s="11" t="s">
        <v>18</v>
      </c>
      <c r="D5" s="11" t="s">
        <v>18</v>
      </c>
      <c r="E5" s="11" t="s">
        <v>18</v>
      </c>
      <c r="F5" s="11" t="s">
        <v>18</v>
      </c>
      <c r="G5" s="11" t="s">
        <v>18</v>
      </c>
      <c r="H5" s="11" t="s">
        <v>18</v>
      </c>
      <c r="I5" s="10" t="s">
        <v>18</v>
      </c>
      <c r="J5" s="10" t="s">
        <v>18</v>
      </c>
      <c r="K5" s="10" t="s">
        <v>18</v>
      </c>
      <c r="L5" s="10" t="s">
        <v>18</v>
      </c>
      <c r="M5" s="10" t="s">
        <v>18</v>
      </c>
      <c r="N5" s="10" t="s">
        <v>18</v>
      </c>
      <c r="O5" s="10" t="s">
        <v>18</v>
      </c>
      <c r="P5" s="10" t="s">
        <v>18</v>
      </c>
    </row>
    <row r="6" spans="1:16" ht="15.75" x14ac:dyDescent="0.25">
      <c r="A6" s="137">
        <v>5455</v>
      </c>
      <c r="B6" s="130">
        <v>1921</v>
      </c>
      <c r="C6" s="11" t="s">
        <v>18</v>
      </c>
      <c r="D6" s="11" t="s">
        <v>18</v>
      </c>
      <c r="E6" s="11" t="s">
        <v>18</v>
      </c>
      <c r="F6" s="11" t="s">
        <v>18</v>
      </c>
      <c r="G6" s="11" t="s">
        <v>18</v>
      </c>
      <c r="H6" s="11" t="s">
        <v>18</v>
      </c>
      <c r="I6" s="10" t="s">
        <v>18</v>
      </c>
      <c r="J6" s="10" t="s">
        <v>18</v>
      </c>
      <c r="K6" s="10" t="s">
        <v>18</v>
      </c>
      <c r="L6" s="10" t="s">
        <v>18</v>
      </c>
      <c r="M6" s="10" t="s">
        <v>18</v>
      </c>
      <c r="N6" s="10" t="s">
        <v>18</v>
      </c>
      <c r="O6" s="10" t="s">
        <v>18</v>
      </c>
      <c r="P6" s="10" t="s">
        <v>18</v>
      </c>
    </row>
    <row r="7" spans="1:16" ht="15.75" x14ac:dyDescent="0.25">
      <c r="A7" s="137">
        <v>4590</v>
      </c>
      <c r="B7" s="130">
        <v>1922</v>
      </c>
      <c r="C7" s="11" t="s">
        <v>18</v>
      </c>
      <c r="D7" s="11" t="s">
        <v>18</v>
      </c>
      <c r="E7" s="11" t="s">
        <v>18</v>
      </c>
      <c r="F7" s="11" t="s">
        <v>18</v>
      </c>
      <c r="G7" s="11" t="s">
        <v>18</v>
      </c>
      <c r="H7" s="11" t="s">
        <v>18</v>
      </c>
      <c r="I7" s="10" t="s">
        <v>18</v>
      </c>
      <c r="J7" s="10" t="s">
        <v>18</v>
      </c>
      <c r="K7" s="10" t="s">
        <v>18</v>
      </c>
      <c r="L7" s="10" t="s">
        <v>18</v>
      </c>
      <c r="M7" s="10" t="s">
        <v>18</v>
      </c>
      <c r="N7" s="10" t="s">
        <v>18</v>
      </c>
      <c r="O7" s="10" t="s">
        <v>18</v>
      </c>
      <c r="P7" s="10" t="s">
        <v>18</v>
      </c>
    </row>
    <row r="8" spans="1:16" ht="15.75" x14ac:dyDescent="0.25">
      <c r="A8" s="137">
        <v>5014</v>
      </c>
      <c r="B8" s="130">
        <v>1923</v>
      </c>
      <c r="C8" s="11" t="s">
        <v>18</v>
      </c>
      <c r="D8" s="11" t="s">
        <v>18</v>
      </c>
      <c r="E8" s="11" t="s">
        <v>18</v>
      </c>
      <c r="F8" s="11" t="s">
        <v>18</v>
      </c>
      <c r="G8" s="11" t="s">
        <v>18</v>
      </c>
      <c r="H8" s="11" t="s">
        <v>18</v>
      </c>
      <c r="I8" s="10" t="s">
        <v>18</v>
      </c>
      <c r="J8" s="10" t="s">
        <v>18</v>
      </c>
      <c r="K8" s="10" t="s">
        <v>18</v>
      </c>
      <c r="L8" s="10" t="s">
        <v>18</v>
      </c>
      <c r="M8" s="10" t="s">
        <v>18</v>
      </c>
      <c r="N8" s="10" t="s">
        <v>18</v>
      </c>
      <c r="O8" s="10" t="s">
        <v>18</v>
      </c>
      <c r="P8" s="10" t="s">
        <v>18</v>
      </c>
    </row>
    <row r="9" spans="1:16" ht="15.75" x14ac:dyDescent="0.25">
      <c r="A9" s="137">
        <v>4633</v>
      </c>
      <c r="B9" s="130">
        <v>1924</v>
      </c>
      <c r="C9" s="11" t="s">
        <v>18</v>
      </c>
      <c r="D9" s="11" t="s">
        <v>18</v>
      </c>
      <c r="E9" s="11" t="s">
        <v>18</v>
      </c>
      <c r="F9" s="11" t="s">
        <v>18</v>
      </c>
      <c r="G9" s="11" t="s">
        <v>18</v>
      </c>
      <c r="H9" s="11" t="s">
        <v>18</v>
      </c>
      <c r="I9" s="10" t="s">
        <v>18</v>
      </c>
      <c r="J9" s="10" t="s">
        <v>18</v>
      </c>
      <c r="K9" s="10" t="s">
        <v>18</v>
      </c>
      <c r="L9" s="10" t="s">
        <v>18</v>
      </c>
      <c r="M9" s="10" t="s">
        <v>18</v>
      </c>
      <c r="N9" s="10" t="s">
        <v>18</v>
      </c>
      <c r="O9" s="10" t="s">
        <v>18</v>
      </c>
      <c r="P9" s="10" t="s">
        <v>18</v>
      </c>
    </row>
    <row r="10" spans="1:16" ht="15.75" x14ac:dyDescent="0.25">
      <c r="A10" s="137">
        <v>5239</v>
      </c>
      <c r="B10" s="130">
        <v>1925</v>
      </c>
      <c r="C10" s="11" t="s">
        <v>18</v>
      </c>
      <c r="D10" s="11" t="s">
        <v>18</v>
      </c>
      <c r="E10" s="11" t="s">
        <v>18</v>
      </c>
      <c r="F10" s="11" t="s">
        <v>18</v>
      </c>
      <c r="G10" s="11" t="s">
        <v>18</v>
      </c>
      <c r="H10" s="11" t="s">
        <v>18</v>
      </c>
      <c r="I10" s="10" t="s">
        <v>18</v>
      </c>
      <c r="J10" s="10" t="s">
        <v>18</v>
      </c>
      <c r="K10" s="10" t="s">
        <v>18</v>
      </c>
      <c r="L10" s="10" t="s">
        <v>18</v>
      </c>
      <c r="M10" s="10" t="s">
        <v>18</v>
      </c>
      <c r="N10" s="10" t="s">
        <v>18</v>
      </c>
      <c r="O10" s="10" t="s">
        <v>18</v>
      </c>
      <c r="P10" s="10" t="s">
        <v>18</v>
      </c>
    </row>
    <row r="11" spans="1:16" ht="15.75" x14ac:dyDescent="0.25">
      <c r="A11" s="137">
        <v>5469</v>
      </c>
      <c r="B11" s="130">
        <v>1926</v>
      </c>
      <c r="C11" s="11" t="s">
        <v>18</v>
      </c>
      <c r="D11" s="11" t="s">
        <v>18</v>
      </c>
      <c r="E11" s="11" t="s">
        <v>18</v>
      </c>
      <c r="F11" s="11" t="s">
        <v>18</v>
      </c>
      <c r="G11" s="11" t="s">
        <v>18</v>
      </c>
      <c r="H11" s="11" t="s">
        <v>18</v>
      </c>
      <c r="I11" s="10" t="s">
        <v>18</v>
      </c>
      <c r="J11" s="10" t="s">
        <v>18</v>
      </c>
      <c r="K11" s="10" t="s">
        <v>18</v>
      </c>
      <c r="L11" s="10" t="s">
        <v>18</v>
      </c>
      <c r="M11" s="10" t="s">
        <v>18</v>
      </c>
      <c r="N11" s="10" t="s">
        <v>18</v>
      </c>
      <c r="O11" s="10" t="s">
        <v>18</v>
      </c>
      <c r="P11" s="10" t="s">
        <v>18</v>
      </c>
    </row>
    <row r="12" spans="1:16" ht="15.75" x14ac:dyDescent="0.25">
      <c r="A12" s="137">
        <v>4987</v>
      </c>
      <c r="B12" s="130">
        <v>1927</v>
      </c>
      <c r="C12" s="11" t="s">
        <v>18</v>
      </c>
      <c r="D12" s="11" t="s">
        <v>18</v>
      </c>
      <c r="E12" s="11" t="s">
        <v>18</v>
      </c>
      <c r="F12" s="11" t="s">
        <v>18</v>
      </c>
      <c r="G12" s="11" t="s">
        <v>18</v>
      </c>
      <c r="H12" s="11" t="s">
        <v>18</v>
      </c>
      <c r="I12" s="10" t="s">
        <v>18</v>
      </c>
      <c r="J12" s="10" t="s">
        <v>18</v>
      </c>
      <c r="K12" s="10" t="s">
        <v>18</v>
      </c>
      <c r="L12" s="10" t="s">
        <v>18</v>
      </c>
      <c r="M12" s="10" t="s">
        <v>18</v>
      </c>
      <c r="N12" s="10" t="s">
        <v>18</v>
      </c>
      <c r="O12" s="10" t="s">
        <v>18</v>
      </c>
      <c r="P12" s="10" t="s">
        <v>18</v>
      </c>
    </row>
    <row r="13" spans="1:16" ht="15.75" x14ac:dyDescent="0.25">
      <c r="A13" s="137">
        <v>5018</v>
      </c>
      <c r="B13" s="130">
        <v>1928</v>
      </c>
      <c r="C13" s="11" t="s">
        <v>18</v>
      </c>
      <c r="D13" s="11" t="s">
        <v>18</v>
      </c>
      <c r="E13" s="11" t="s">
        <v>18</v>
      </c>
      <c r="F13" s="11" t="s">
        <v>18</v>
      </c>
      <c r="G13" s="11" t="s">
        <v>18</v>
      </c>
      <c r="H13" s="11" t="s">
        <v>18</v>
      </c>
      <c r="I13" s="10" t="s">
        <v>18</v>
      </c>
      <c r="J13" s="10" t="s">
        <v>18</v>
      </c>
      <c r="K13" s="10" t="s">
        <v>18</v>
      </c>
      <c r="L13" s="10" t="s">
        <v>18</v>
      </c>
      <c r="M13" s="10" t="s">
        <v>18</v>
      </c>
      <c r="N13" s="10" t="s">
        <v>18</v>
      </c>
      <c r="O13" s="10" t="s">
        <v>18</v>
      </c>
      <c r="P13" s="10" t="s">
        <v>18</v>
      </c>
    </row>
    <row r="14" spans="1:16" ht="15.75" x14ac:dyDescent="0.25">
      <c r="A14" s="137">
        <v>4863</v>
      </c>
      <c r="B14" s="130">
        <v>1929</v>
      </c>
      <c r="C14" s="11" t="s">
        <v>18</v>
      </c>
      <c r="D14" s="11" t="s">
        <v>18</v>
      </c>
      <c r="E14" s="11" t="s">
        <v>18</v>
      </c>
      <c r="F14" s="11" t="s">
        <v>18</v>
      </c>
      <c r="G14" s="11" t="s">
        <v>18</v>
      </c>
      <c r="H14" s="11" t="s">
        <v>18</v>
      </c>
      <c r="I14" s="10" t="s">
        <v>18</v>
      </c>
      <c r="J14" s="10" t="s">
        <v>18</v>
      </c>
      <c r="K14" s="10" t="s">
        <v>18</v>
      </c>
      <c r="L14" s="10" t="s">
        <v>18</v>
      </c>
      <c r="M14" s="10" t="s">
        <v>18</v>
      </c>
      <c r="N14" s="10" t="s">
        <v>18</v>
      </c>
      <c r="O14" s="10" t="s">
        <v>18</v>
      </c>
      <c r="P14" s="10" t="s">
        <v>18</v>
      </c>
    </row>
    <row r="15" spans="1:16" ht="15.75" x14ac:dyDescent="0.25">
      <c r="A15" s="137">
        <v>4668</v>
      </c>
      <c r="B15" s="130">
        <v>1930</v>
      </c>
      <c r="C15" s="11" t="s">
        <v>18</v>
      </c>
      <c r="D15" s="11" t="s">
        <v>18</v>
      </c>
      <c r="E15" s="11" t="s">
        <v>18</v>
      </c>
      <c r="F15" s="11" t="s">
        <v>18</v>
      </c>
      <c r="G15" s="11" t="s">
        <v>18</v>
      </c>
      <c r="H15" s="11" t="s">
        <v>18</v>
      </c>
      <c r="I15" s="10" t="s">
        <v>18</v>
      </c>
      <c r="J15" s="10" t="s">
        <v>18</v>
      </c>
      <c r="K15" s="10" t="s">
        <v>18</v>
      </c>
      <c r="L15" s="10" t="s">
        <v>18</v>
      </c>
      <c r="M15" s="10" t="s">
        <v>18</v>
      </c>
      <c r="N15" s="10" t="s">
        <v>18</v>
      </c>
      <c r="O15" s="10" t="s">
        <v>18</v>
      </c>
      <c r="P15" s="10" t="s">
        <v>18</v>
      </c>
    </row>
    <row r="16" spans="1:16" ht="15.75" x14ac:dyDescent="0.25">
      <c r="A16" s="137">
        <v>4218</v>
      </c>
      <c r="B16" s="130">
        <v>1931</v>
      </c>
      <c r="C16" s="11" t="s">
        <v>18</v>
      </c>
      <c r="D16" s="11" t="s">
        <v>18</v>
      </c>
      <c r="E16" s="11" t="s">
        <v>18</v>
      </c>
      <c r="F16" s="11" t="s">
        <v>18</v>
      </c>
      <c r="G16" s="11" t="s">
        <v>18</v>
      </c>
      <c r="H16" s="11" t="s">
        <v>18</v>
      </c>
      <c r="I16" s="10" t="s">
        <v>18</v>
      </c>
      <c r="J16" s="10" t="s">
        <v>18</v>
      </c>
      <c r="K16" s="10" t="s">
        <v>18</v>
      </c>
      <c r="L16" s="10" t="s">
        <v>18</v>
      </c>
      <c r="M16" s="10" t="s">
        <v>18</v>
      </c>
      <c r="N16" s="10" t="s">
        <v>18</v>
      </c>
      <c r="O16" s="10" t="s">
        <v>18</v>
      </c>
      <c r="P16" s="10" t="s">
        <v>18</v>
      </c>
    </row>
    <row r="17" spans="1:16" ht="15.75" x14ac:dyDescent="0.25">
      <c r="A17" s="137">
        <v>3206</v>
      </c>
      <c r="B17" s="130">
        <v>1932</v>
      </c>
      <c r="C17" s="11" t="s">
        <v>18</v>
      </c>
      <c r="D17" s="11" t="s">
        <v>18</v>
      </c>
      <c r="E17" s="11" t="s">
        <v>18</v>
      </c>
      <c r="F17" s="11" t="s">
        <v>18</v>
      </c>
      <c r="G17" s="11" t="s">
        <v>18</v>
      </c>
      <c r="H17" s="11" t="s">
        <v>18</v>
      </c>
      <c r="I17" s="10" t="s">
        <v>18</v>
      </c>
      <c r="J17" s="10" t="s">
        <v>18</v>
      </c>
      <c r="K17" s="10" t="s">
        <v>18</v>
      </c>
      <c r="L17" s="10" t="s">
        <v>18</v>
      </c>
      <c r="M17" s="10" t="s">
        <v>18</v>
      </c>
      <c r="N17" s="10" t="s">
        <v>18</v>
      </c>
      <c r="O17" s="10" t="s">
        <v>18</v>
      </c>
      <c r="P17" s="10" t="s">
        <v>18</v>
      </c>
    </row>
    <row r="18" spans="1:16" ht="15.75" x14ac:dyDescent="0.25">
      <c r="A18" s="137">
        <v>3782</v>
      </c>
      <c r="B18" s="130">
        <v>1933</v>
      </c>
      <c r="C18" s="11" t="s">
        <v>18</v>
      </c>
      <c r="D18" s="11" t="s">
        <v>18</v>
      </c>
      <c r="E18" s="11" t="s">
        <v>18</v>
      </c>
      <c r="F18" s="11" t="s">
        <v>18</v>
      </c>
      <c r="G18" s="11" t="s">
        <v>18</v>
      </c>
      <c r="H18" s="11" t="s">
        <v>18</v>
      </c>
      <c r="I18" s="10" t="s">
        <v>18</v>
      </c>
      <c r="J18" s="10" t="s">
        <v>18</v>
      </c>
      <c r="K18" s="10" t="s">
        <v>18</v>
      </c>
      <c r="L18" s="10" t="s">
        <v>18</v>
      </c>
      <c r="M18" s="10" t="s">
        <v>18</v>
      </c>
      <c r="N18" s="10" t="s">
        <v>18</v>
      </c>
      <c r="O18" s="10" t="s">
        <v>18</v>
      </c>
      <c r="P18" s="10" t="s">
        <v>18</v>
      </c>
    </row>
    <row r="19" spans="1:16" ht="15.75" x14ac:dyDescent="0.25">
      <c r="A19" s="137">
        <v>4151</v>
      </c>
      <c r="B19" s="130">
        <v>1934</v>
      </c>
      <c r="C19" s="11" t="s">
        <v>18</v>
      </c>
      <c r="D19" s="11" t="s">
        <v>18</v>
      </c>
      <c r="E19" s="11" t="s">
        <v>18</v>
      </c>
      <c r="F19" s="11" t="s">
        <v>18</v>
      </c>
      <c r="G19" s="11" t="s">
        <v>18</v>
      </c>
      <c r="H19" s="11" t="s">
        <v>18</v>
      </c>
      <c r="I19" s="10" t="s">
        <v>18</v>
      </c>
      <c r="J19" s="10" t="s">
        <v>18</v>
      </c>
      <c r="K19" s="10" t="s">
        <v>18</v>
      </c>
      <c r="L19" s="10" t="s">
        <v>18</v>
      </c>
      <c r="M19" s="10" t="s">
        <v>18</v>
      </c>
      <c r="N19" s="10" t="s">
        <v>18</v>
      </c>
      <c r="O19" s="10" t="s">
        <v>18</v>
      </c>
      <c r="P19" s="10" t="s">
        <v>18</v>
      </c>
    </row>
    <row r="20" spans="1:16" ht="15.75" x14ac:dyDescent="0.25">
      <c r="A20" s="137">
        <v>4540</v>
      </c>
      <c r="B20" s="130">
        <v>1935</v>
      </c>
      <c r="C20" s="11" t="s">
        <v>18</v>
      </c>
      <c r="D20" s="11" t="s">
        <v>18</v>
      </c>
      <c r="E20" s="11" t="s">
        <v>18</v>
      </c>
      <c r="F20" s="11" t="s">
        <v>18</v>
      </c>
      <c r="G20" s="11" t="s">
        <v>18</v>
      </c>
      <c r="H20" s="11" t="s">
        <v>18</v>
      </c>
      <c r="I20" s="10" t="s">
        <v>18</v>
      </c>
      <c r="J20" s="10" t="s">
        <v>18</v>
      </c>
      <c r="K20" s="10" t="s">
        <v>18</v>
      </c>
      <c r="L20" s="10" t="s">
        <v>18</v>
      </c>
      <c r="M20" s="10" t="s">
        <v>18</v>
      </c>
      <c r="N20" s="10" t="s">
        <v>18</v>
      </c>
      <c r="O20" s="10" t="s">
        <v>18</v>
      </c>
      <c r="P20" s="10" t="s">
        <v>18</v>
      </c>
    </row>
    <row r="21" spans="1:16" ht="15.75" x14ac:dyDescent="0.25">
      <c r="A21" s="137">
        <v>5346</v>
      </c>
      <c r="B21" s="130">
        <v>1936</v>
      </c>
      <c r="C21" s="11" t="s">
        <v>18</v>
      </c>
      <c r="D21" s="11" t="s">
        <v>18</v>
      </c>
      <c r="E21" s="11" t="s">
        <v>18</v>
      </c>
      <c r="F21" s="11" t="s">
        <v>18</v>
      </c>
      <c r="G21" s="11" t="s">
        <v>18</v>
      </c>
      <c r="H21" s="11" t="s">
        <v>18</v>
      </c>
      <c r="I21" s="10" t="s">
        <v>18</v>
      </c>
      <c r="J21" s="10" t="s">
        <v>18</v>
      </c>
      <c r="K21" s="10" t="s">
        <v>18</v>
      </c>
      <c r="L21" s="10" t="s">
        <v>18</v>
      </c>
      <c r="M21" s="10" t="s">
        <v>18</v>
      </c>
      <c r="N21" s="10" t="s">
        <v>18</v>
      </c>
      <c r="O21" s="10" t="s">
        <v>18</v>
      </c>
      <c r="P21" s="10" t="s">
        <v>18</v>
      </c>
    </row>
    <row r="22" spans="1:16" ht="15.75" x14ac:dyDescent="0.25">
      <c r="A22" s="137">
        <v>6800</v>
      </c>
      <c r="B22" s="130">
        <v>1937</v>
      </c>
      <c r="C22" s="11" t="s">
        <v>18</v>
      </c>
      <c r="D22" s="11" t="s">
        <v>18</v>
      </c>
      <c r="E22" s="11" t="s">
        <v>18</v>
      </c>
      <c r="F22" s="11" t="s">
        <v>18</v>
      </c>
      <c r="G22" s="11" t="s">
        <v>18</v>
      </c>
      <c r="H22" s="11" t="s">
        <v>18</v>
      </c>
      <c r="I22" s="10" t="s">
        <v>18</v>
      </c>
      <c r="J22" s="10" t="s">
        <v>18</v>
      </c>
      <c r="K22" s="10" t="s">
        <v>18</v>
      </c>
      <c r="L22" s="10" t="s">
        <v>18</v>
      </c>
      <c r="M22" s="10" t="s">
        <v>18</v>
      </c>
      <c r="N22" s="10" t="s">
        <v>18</v>
      </c>
      <c r="O22" s="10" t="s">
        <v>18</v>
      </c>
      <c r="P22" s="10" t="s">
        <v>18</v>
      </c>
    </row>
    <row r="23" spans="1:16" ht="15.75" x14ac:dyDescent="0.25">
      <c r="A23" s="137">
        <v>7281</v>
      </c>
      <c r="B23" s="130">
        <v>1938</v>
      </c>
      <c r="C23" s="11" t="s">
        <v>18</v>
      </c>
      <c r="D23" s="11" t="s">
        <v>18</v>
      </c>
      <c r="E23" s="11" t="s">
        <v>18</v>
      </c>
      <c r="F23" s="11" t="s">
        <v>18</v>
      </c>
      <c r="G23" s="11" t="s">
        <v>18</v>
      </c>
      <c r="H23" s="11" t="s">
        <v>18</v>
      </c>
      <c r="I23" s="10" t="s">
        <v>18</v>
      </c>
      <c r="J23" s="10" t="s">
        <v>18</v>
      </c>
      <c r="K23" s="10" t="s">
        <v>18</v>
      </c>
      <c r="L23" s="10" t="s">
        <v>18</v>
      </c>
      <c r="M23" s="10" t="s">
        <v>18</v>
      </c>
      <c r="N23" s="10" t="s">
        <v>18</v>
      </c>
      <c r="O23" s="10" t="s">
        <v>18</v>
      </c>
      <c r="P23" s="10" t="s">
        <v>18</v>
      </c>
    </row>
    <row r="24" spans="1:16" ht="15.75" x14ac:dyDescent="0.25">
      <c r="A24" s="137">
        <v>7785</v>
      </c>
      <c r="B24" s="130">
        <v>1939</v>
      </c>
      <c r="C24" s="11" t="s">
        <v>18</v>
      </c>
      <c r="D24" s="11" t="s">
        <v>18</v>
      </c>
      <c r="E24" s="11" t="s">
        <v>18</v>
      </c>
      <c r="F24" s="11" t="s">
        <v>18</v>
      </c>
      <c r="G24" s="11" t="s">
        <v>18</v>
      </c>
      <c r="H24" s="11" t="s">
        <v>18</v>
      </c>
      <c r="I24" s="10" t="s">
        <v>18</v>
      </c>
      <c r="J24" s="10" t="s">
        <v>18</v>
      </c>
      <c r="K24" s="10" t="s">
        <v>18</v>
      </c>
      <c r="L24" s="10" t="s">
        <v>18</v>
      </c>
      <c r="M24" s="10" t="s">
        <v>18</v>
      </c>
      <c r="N24" s="10" t="s">
        <v>18</v>
      </c>
      <c r="O24" s="10" t="s">
        <v>18</v>
      </c>
      <c r="P24" s="10" t="s">
        <v>18</v>
      </c>
    </row>
    <row r="25" spans="1:16" ht="15.75" x14ac:dyDescent="0.25">
      <c r="A25" s="137">
        <v>8249</v>
      </c>
      <c r="B25" s="130">
        <v>1940</v>
      </c>
      <c r="C25" s="11" t="s">
        <v>18</v>
      </c>
      <c r="D25" s="11" t="s">
        <v>18</v>
      </c>
      <c r="E25" s="11" t="s">
        <v>18</v>
      </c>
      <c r="F25" s="11" t="s">
        <v>18</v>
      </c>
      <c r="G25" s="11" t="s">
        <v>18</v>
      </c>
      <c r="H25" s="11" t="s">
        <v>18</v>
      </c>
      <c r="I25" s="10" t="s">
        <v>18</v>
      </c>
      <c r="J25" s="10" t="s">
        <v>18</v>
      </c>
      <c r="K25" s="10" t="s">
        <v>18</v>
      </c>
      <c r="L25" s="10" t="s">
        <v>18</v>
      </c>
      <c r="M25" s="10" t="s">
        <v>18</v>
      </c>
      <c r="N25" s="10" t="s">
        <v>18</v>
      </c>
      <c r="O25" s="10" t="s">
        <v>18</v>
      </c>
      <c r="P25" s="10" t="s">
        <v>18</v>
      </c>
    </row>
    <row r="26" spans="1:16" ht="15.75" x14ac:dyDescent="0.25">
      <c r="A26" s="137">
        <v>9232</v>
      </c>
      <c r="B26" s="130">
        <v>1941</v>
      </c>
      <c r="C26" s="11" t="s">
        <v>18</v>
      </c>
      <c r="D26" s="11" t="s">
        <v>18</v>
      </c>
      <c r="E26" s="11" t="s">
        <v>18</v>
      </c>
      <c r="F26" s="11" t="s">
        <v>18</v>
      </c>
      <c r="G26" s="11" t="s">
        <v>18</v>
      </c>
      <c r="H26" s="11" t="s">
        <v>18</v>
      </c>
      <c r="I26" s="10" t="s">
        <v>18</v>
      </c>
      <c r="J26" s="10" t="s">
        <v>18</v>
      </c>
      <c r="K26" s="10" t="s">
        <v>18</v>
      </c>
      <c r="L26" s="10" t="s">
        <v>18</v>
      </c>
      <c r="M26" s="10" t="s">
        <v>18</v>
      </c>
      <c r="N26" s="10" t="s">
        <v>18</v>
      </c>
      <c r="O26" s="10" t="s">
        <v>18</v>
      </c>
      <c r="P26" s="10" t="s">
        <v>18</v>
      </c>
    </row>
    <row r="27" spans="1:16" ht="15.75" x14ac:dyDescent="0.25">
      <c r="A27" s="137">
        <v>10681</v>
      </c>
      <c r="B27" s="130">
        <v>1942</v>
      </c>
      <c r="C27" s="11" t="s">
        <v>18</v>
      </c>
      <c r="D27" s="11" t="s">
        <v>18</v>
      </c>
      <c r="E27" s="11" t="s">
        <v>18</v>
      </c>
      <c r="F27" s="11" t="s">
        <v>18</v>
      </c>
      <c r="G27" s="11" t="s">
        <v>18</v>
      </c>
      <c r="H27" s="11" t="s">
        <v>18</v>
      </c>
      <c r="I27" s="10" t="s">
        <v>18</v>
      </c>
      <c r="J27" s="10" t="s">
        <v>18</v>
      </c>
      <c r="K27" s="10" t="s">
        <v>18</v>
      </c>
      <c r="L27" s="10" t="s">
        <v>18</v>
      </c>
      <c r="M27" s="10" t="s">
        <v>18</v>
      </c>
      <c r="N27" s="10" t="s">
        <v>18</v>
      </c>
      <c r="O27" s="10" t="s">
        <v>18</v>
      </c>
      <c r="P27" s="10" t="s">
        <v>18</v>
      </c>
    </row>
    <row r="28" spans="1:16" ht="15.75" x14ac:dyDescent="0.25">
      <c r="A28" s="137">
        <v>13035</v>
      </c>
      <c r="B28" s="130">
        <v>1943</v>
      </c>
      <c r="C28" s="11" t="s">
        <v>18</v>
      </c>
      <c r="D28" s="11" t="s">
        <v>18</v>
      </c>
      <c r="E28" s="11" t="s">
        <v>18</v>
      </c>
      <c r="F28" s="11" t="s">
        <v>18</v>
      </c>
      <c r="G28" s="11" t="s">
        <v>18</v>
      </c>
      <c r="H28" s="11" t="s">
        <v>18</v>
      </c>
      <c r="I28" s="10" t="s">
        <v>18</v>
      </c>
      <c r="J28" s="10" t="s">
        <v>18</v>
      </c>
      <c r="K28" s="10" t="s">
        <v>18</v>
      </c>
      <c r="L28" s="10" t="s">
        <v>18</v>
      </c>
      <c r="M28" s="10" t="s">
        <v>18</v>
      </c>
      <c r="N28" s="10" t="s">
        <v>18</v>
      </c>
      <c r="O28" s="10" t="s">
        <v>18</v>
      </c>
      <c r="P28" s="10" t="s">
        <v>18</v>
      </c>
    </row>
    <row r="29" spans="1:16" ht="15.75" x14ac:dyDescent="0.25">
      <c r="A29" s="137">
        <v>18801</v>
      </c>
      <c r="B29" s="130">
        <v>1944</v>
      </c>
      <c r="C29" s="11" t="s">
        <v>18</v>
      </c>
      <c r="D29" s="11" t="s">
        <v>18</v>
      </c>
      <c r="E29" s="11" t="s">
        <v>18</v>
      </c>
      <c r="F29" s="11" t="s">
        <v>18</v>
      </c>
      <c r="G29" s="11" t="s">
        <v>18</v>
      </c>
      <c r="H29" s="11" t="s">
        <v>18</v>
      </c>
      <c r="I29" s="10" t="s">
        <v>18</v>
      </c>
      <c r="J29" s="10" t="s">
        <v>18</v>
      </c>
      <c r="K29" s="10" t="s">
        <v>18</v>
      </c>
      <c r="L29" s="10" t="s">
        <v>18</v>
      </c>
      <c r="M29" s="10" t="s">
        <v>18</v>
      </c>
      <c r="N29" s="10" t="s">
        <v>18</v>
      </c>
      <c r="O29" s="10" t="s">
        <v>18</v>
      </c>
      <c r="P29" s="10" t="s">
        <v>18</v>
      </c>
    </row>
    <row r="30" spans="1:16" ht="15.75" x14ac:dyDescent="0.25">
      <c r="A30" s="137">
        <v>20566</v>
      </c>
      <c r="B30" s="130">
        <v>1945</v>
      </c>
      <c r="C30" s="11" t="s">
        <v>18</v>
      </c>
      <c r="D30" s="11" t="s">
        <v>18</v>
      </c>
      <c r="E30" s="11" t="s">
        <v>18</v>
      </c>
      <c r="F30" s="11" t="s">
        <v>18</v>
      </c>
      <c r="G30" s="11" t="s">
        <v>18</v>
      </c>
      <c r="H30" s="11" t="s">
        <v>18</v>
      </c>
      <c r="I30" s="10" t="s">
        <v>18</v>
      </c>
      <c r="J30" s="10" t="s">
        <v>18</v>
      </c>
      <c r="K30" s="10" t="s">
        <v>18</v>
      </c>
      <c r="L30" s="10" t="s">
        <v>18</v>
      </c>
      <c r="M30" s="10" t="s">
        <v>18</v>
      </c>
      <c r="N30" s="10" t="s">
        <v>18</v>
      </c>
      <c r="O30" s="10" t="s">
        <v>18</v>
      </c>
      <c r="P30" s="10" t="s">
        <v>18</v>
      </c>
    </row>
    <row r="31" spans="1:16" ht="15.75" x14ac:dyDescent="0.25">
      <c r="A31" s="137">
        <v>27930</v>
      </c>
      <c r="B31" s="130">
        <v>1946</v>
      </c>
      <c r="C31" s="127" t="s">
        <v>266</v>
      </c>
      <c r="D31" s="173" t="s">
        <v>275</v>
      </c>
      <c r="E31" s="173"/>
      <c r="F31" s="173"/>
      <c r="G31" s="11" t="s">
        <v>18</v>
      </c>
      <c r="H31" s="11" t="s">
        <v>18</v>
      </c>
      <c r="I31" s="10" t="s">
        <v>18</v>
      </c>
      <c r="J31" s="10" t="s">
        <v>18</v>
      </c>
      <c r="K31" s="10" t="s">
        <v>18</v>
      </c>
      <c r="L31" s="10" t="s">
        <v>18</v>
      </c>
      <c r="M31" s="10" t="s">
        <v>18</v>
      </c>
      <c r="N31" s="10" t="s">
        <v>18</v>
      </c>
      <c r="O31" s="10" t="s">
        <v>18</v>
      </c>
      <c r="P31" s="10" t="s">
        <v>18</v>
      </c>
    </row>
    <row r="32" spans="1:16" ht="15.75" x14ac:dyDescent="0.25">
      <c r="A32" s="137">
        <v>31023</v>
      </c>
      <c r="B32" s="130">
        <v>1947</v>
      </c>
      <c r="C32" s="128">
        <f>CORREL(C33:C61,F33:F61)</f>
        <v>0.99804903906520459</v>
      </c>
      <c r="D32" s="173"/>
      <c r="E32" s="173"/>
      <c r="F32" s="173"/>
      <c r="G32" s="11" t="s">
        <v>18</v>
      </c>
      <c r="H32" s="11" t="s">
        <v>18</v>
      </c>
      <c r="I32" s="10" t="s">
        <v>18</v>
      </c>
      <c r="J32" s="10" t="s">
        <v>18</v>
      </c>
      <c r="K32" s="10" t="s">
        <v>18</v>
      </c>
      <c r="L32" s="10" t="s">
        <v>18</v>
      </c>
      <c r="M32" s="10" t="s">
        <v>18</v>
      </c>
      <c r="N32" s="10" t="s">
        <v>18</v>
      </c>
      <c r="O32" s="10" t="s">
        <v>18</v>
      </c>
      <c r="P32" s="10" t="s">
        <v>18</v>
      </c>
    </row>
    <row r="33" spans="1:16" ht="15.75" x14ac:dyDescent="0.25">
      <c r="A33" s="137">
        <v>33101</v>
      </c>
      <c r="B33" s="130">
        <v>1948</v>
      </c>
      <c r="C33" s="11">
        <v>1611</v>
      </c>
      <c r="D33" s="11">
        <f>'Rec y Obligaciones'!DF33</f>
        <v>1424</v>
      </c>
      <c r="E33" s="10">
        <f>'Rec y Obligaciones'!DH33+'Rec y Obligaciones'!DK33</f>
        <v>353</v>
      </c>
      <c r="F33" s="11">
        <f t="shared" ref="F33:F67" si="0">D33+E33</f>
        <v>1777</v>
      </c>
      <c r="G33" s="11">
        <f t="shared" ref="G33:G67" si="1">(F33/A33)*100</f>
        <v>5.3684178725718255</v>
      </c>
      <c r="H33" s="11">
        <f t="shared" ref="H33:H67" si="2">(E33/A33)*100</f>
        <v>1.0664330382767893</v>
      </c>
      <c r="I33" s="10">
        <f>'Rec y Obligaciones'!EA33+E33</f>
        <v>3796</v>
      </c>
      <c r="J33" s="10">
        <f>'Rec y Obligaciones'!EA33</f>
        <v>3443</v>
      </c>
      <c r="K33" s="10">
        <f t="shared" ref="K33:K66" si="3">E33</f>
        <v>353</v>
      </c>
      <c r="L33" s="11">
        <f t="shared" ref="L33:L67" si="4">(I33/A33)*100</f>
        <v>11.467931482432554</v>
      </c>
      <c r="M33" s="10"/>
      <c r="N33" s="11">
        <f>'Rec y Obligaciones'!DE33+'Rec y Obligaciones'!DF33+'Rec y Obligaciones'!DG33+E33</f>
        <v>2972</v>
      </c>
      <c r="O33" s="11">
        <f t="shared" ref="O33:O67" si="5">(N33/A33)*100</f>
        <v>8.9785807075314938</v>
      </c>
    </row>
    <row r="34" spans="1:16" ht="15.75" x14ac:dyDescent="0.25">
      <c r="A34" s="137">
        <v>36412</v>
      </c>
      <c r="B34" s="130">
        <v>1949</v>
      </c>
      <c r="C34" s="11">
        <v>2053</v>
      </c>
      <c r="D34" s="11">
        <f>'Rec y Obligaciones'!DF34</f>
        <v>1910</v>
      </c>
      <c r="E34" s="10">
        <f>'Rec y Obligaciones'!DH34+'Rec y Obligaciones'!DK34</f>
        <v>315</v>
      </c>
      <c r="F34" s="11">
        <f t="shared" si="0"/>
        <v>2225</v>
      </c>
      <c r="G34" s="11">
        <f t="shared" si="1"/>
        <v>6.1106228715807971</v>
      </c>
      <c r="H34" s="11">
        <f t="shared" si="2"/>
        <v>0.86509941777436017</v>
      </c>
      <c r="I34" s="10">
        <f>'Rec y Obligaciones'!EA34+E34</f>
        <v>4355</v>
      </c>
      <c r="J34" s="10">
        <f>'Rec y Obligaciones'!EA34</f>
        <v>4040</v>
      </c>
      <c r="K34" s="10">
        <f t="shared" si="3"/>
        <v>315</v>
      </c>
      <c r="L34" s="11">
        <f t="shared" si="4"/>
        <v>11.96034274415028</v>
      </c>
      <c r="M34" s="11">
        <f>((I34/I33)-1)*100</f>
        <v>14.726027397260278</v>
      </c>
      <c r="N34" s="11">
        <f>'Rec y Obligaciones'!DE34+'Rec y Obligaciones'!DF34+'Rec y Obligaciones'!DG34+E34</f>
        <v>2953</v>
      </c>
      <c r="O34" s="11">
        <f t="shared" si="5"/>
        <v>8.1099637482148736</v>
      </c>
      <c r="P34" s="11">
        <f t="shared" ref="P34:P67" si="6">((N34/N33)-1)*100</f>
        <v>-0.63930013458950441</v>
      </c>
    </row>
    <row r="35" spans="1:16" ht="15.75" x14ac:dyDescent="0.25">
      <c r="A35" s="137">
        <v>42163</v>
      </c>
      <c r="B35" s="130">
        <v>1950</v>
      </c>
      <c r="C35" s="11">
        <v>1909.5</v>
      </c>
      <c r="D35" s="11">
        <f>'Rec y Obligaciones'!DF35</f>
        <v>1421</v>
      </c>
      <c r="E35" s="10">
        <f>'Rec y Obligaciones'!DH35+'Rec y Obligaciones'!DK35</f>
        <v>598</v>
      </c>
      <c r="F35" s="11">
        <f t="shared" si="0"/>
        <v>2019</v>
      </c>
      <c r="G35" s="11">
        <f t="shared" si="1"/>
        <v>4.7885586888978491</v>
      </c>
      <c r="H35" s="11">
        <f t="shared" si="2"/>
        <v>1.4183051490643455</v>
      </c>
      <c r="I35" s="10">
        <f>'Rec y Obligaciones'!EA35+E35</f>
        <v>5782</v>
      </c>
      <c r="J35" s="10">
        <f>'Rec y Obligaciones'!EA35</f>
        <v>5184</v>
      </c>
      <c r="K35" s="10">
        <f t="shared" si="3"/>
        <v>598</v>
      </c>
      <c r="L35" s="11">
        <f t="shared" si="4"/>
        <v>13.71344543794322</v>
      </c>
      <c r="M35" s="11">
        <f t="shared" ref="M35:M67" si="7">((I35/I34)-1)*100</f>
        <v>32.76693455797934</v>
      </c>
      <c r="N35" s="11">
        <f>'Rec y Obligaciones'!DE35+'Rec y Obligaciones'!DF35+'Rec y Obligaciones'!DG35+E35</f>
        <v>2936</v>
      </c>
      <c r="O35" s="11">
        <f t="shared" si="5"/>
        <v>6.9634513673125733</v>
      </c>
      <c r="P35" s="11">
        <f t="shared" si="6"/>
        <v>-0.57568574331188227</v>
      </c>
    </row>
    <row r="36" spans="1:16" ht="15.75" x14ac:dyDescent="0.25">
      <c r="A36" s="137">
        <v>54375</v>
      </c>
      <c r="B36" s="130">
        <v>1951</v>
      </c>
      <c r="C36" s="11">
        <v>1793.3</v>
      </c>
      <c r="D36" s="11">
        <f>'Rec y Obligaciones'!DF36</f>
        <v>1433</v>
      </c>
      <c r="E36" s="10">
        <f>'Rec y Obligaciones'!DH36+'Rec y Obligaciones'!DK36</f>
        <v>342</v>
      </c>
      <c r="F36" s="11">
        <f t="shared" si="0"/>
        <v>1775</v>
      </c>
      <c r="G36" s="11">
        <f t="shared" si="1"/>
        <v>3.2643678160919536</v>
      </c>
      <c r="H36" s="11">
        <f t="shared" si="2"/>
        <v>0.62896551724137928</v>
      </c>
      <c r="I36" s="10">
        <f>'Rec y Obligaciones'!EA36+E36</f>
        <v>5711</v>
      </c>
      <c r="J36" s="10">
        <f>'Rec y Obligaciones'!EA36</f>
        <v>5369</v>
      </c>
      <c r="K36" s="10">
        <f t="shared" si="3"/>
        <v>342</v>
      </c>
      <c r="L36" s="11">
        <f t="shared" si="4"/>
        <v>10.502988505747126</v>
      </c>
      <c r="M36" s="11">
        <f t="shared" si="7"/>
        <v>-1.2279488066412991</v>
      </c>
      <c r="N36" s="11">
        <f>'Rec y Obligaciones'!DE36+'Rec y Obligaciones'!DF36+'Rec y Obligaciones'!DG36+E36</f>
        <v>3064</v>
      </c>
      <c r="O36" s="11">
        <f t="shared" si="5"/>
        <v>5.6349425287356318</v>
      </c>
      <c r="P36" s="11">
        <f t="shared" si="6"/>
        <v>4.3596730245231585</v>
      </c>
    </row>
    <row r="37" spans="1:16" ht="15.75" x14ac:dyDescent="0.25">
      <c r="A37" s="137">
        <v>60993</v>
      </c>
      <c r="B37" s="130">
        <v>1952</v>
      </c>
      <c r="C37" s="11">
        <v>1910.8</v>
      </c>
      <c r="D37" s="11">
        <f>'Rec y Obligaciones'!DF37</f>
        <v>1539</v>
      </c>
      <c r="E37" s="10">
        <f>'Rec y Obligaciones'!DH37+'Rec y Obligaciones'!DK37</f>
        <v>351</v>
      </c>
      <c r="F37" s="11">
        <f t="shared" si="0"/>
        <v>1890</v>
      </c>
      <c r="G37" s="11">
        <f t="shared" si="1"/>
        <v>3.0987162461266049</v>
      </c>
      <c r="H37" s="11">
        <f t="shared" si="2"/>
        <v>0.57547587428065516</v>
      </c>
      <c r="I37" s="10">
        <f>'Rec y Obligaciones'!EA37+E37</f>
        <v>6021</v>
      </c>
      <c r="J37" s="10">
        <f>'Rec y Obligaciones'!EA37</f>
        <v>5670</v>
      </c>
      <c r="K37" s="10">
        <f t="shared" si="3"/>
        <v>351</v>
      </c>
      <c r="L37" s="11">
        <f t="shared" si="4"/>
        <v>9.8716246126604688</v>
      </c>
      <c r="M37" s="11">
        <f t="shared" si="7"/>
        <v>5.4281211696725506</v>
      </c>
      <c r="N37" s="11">
        <f>'Rec y Obligaciones'!DE37+'Rec y Obligaciones'!DF37+'Rec y Obligaciones'!DG37+E37</f>
        <v>3458</v>
      </c>
      <c r="O37" s="11">
        <f t="shared" si="5"/>
        <v>5.6695030577279359</v>
      </c>
      <c r="P37" s="11">
        <f t="shared" si="6"/>
        <v>12.859007832898172</v>
      </c>
    </row>
    <row r="38" spans="1:16" ht="15.75" x14ac:dyDescent="0.25">
      <c r="A38" s="137">
        <v>60664</v>
      </c>
      <c r="B38" s="130">
        <v>1953</v>
      </c>
      <c r="C38" s="11">
        <v>2211.6999999999998</v>
      </c>
      <c r="D38" s="11">
        <f>'Rec y Obligaciones'!DF38</f>
        <v>1761</v>
      </c>
      <c r="E38" s="10">
        <f>'Rec y Obligaciones'!DH38+'Rec y Obligaciones'!DK38</f>
        <v>584</v>
      </c>
      <c r="F38" s="11">
        <f t="shared" si="0"/>
        <v>2345</v>
      </c>
      <c r="G38" s="11">
        <f t="shared" si="1"/>
        <v>3.8655545298694451</v>
      </c>
      <c r="H38" s="11">
        <f t="shared" si="2"/>
        <v>0.96267967822761447</v>
      </c>
      <c r="I38" s="10">
        <f>'Rec y Obligaciones'!EA38+E38</f>
        <v>6582</v>
      </c>
      <c r="J38" s="10">
        <f>'Rec y Obligaciones'!EA38</f>
        <v>5998</v>
      </c>
      <c r="K38" s="10">
        <f t="shared" si="3"/>
        <v>584</v>
      </c>
      <c r="L38" s="11">
        <f t="shared" si="4"/>
        <v>10.849927469339312</v>
      </c>
      <c r="M38" s="11">
        <f t="shared" si="7"/>
        <v>9.3173891380169405</v>
      </c>
      <c r="N38" s="11">
        <f>'Rec y Obligaciones'!DE38+'Rec y Obligaciones'!DF38+'Rec y Obligaciones'!DG38+E38</f>
        <v>4245</v>
      </c>
      <c r="O38" s="11">
        <f t="shared" si="5"/>
        <v>6.9975603323223003</v>
      </c>
      <c r="P38" s="11">
        <f t="shared" si="6"/>
        <v>22.758820127241176</v>
      </c>
    </row>
    <row r="39" spans="1:16" ht="15.75" x14ac:dyDescent="0.25">
      <c r="A39" s="137">
        <v>73936</v>
      </c>
      <c r="B39" s="130">
        <v>1954</v>
      </c>
      <c r="C39" s="11">
        <v>2853</v>
      </c>
      <c r="D39" s="11">
        <f>'Rec y Obligaciones'!DF39</f>
        <v>2334</v>
      </c>
      <c r="E39" s="10">
        <f>'Rec y Obligaciones'!DH39+'Rec y Obligaciones'!DK39</f>
        <v>585</v>
      </c>
      <c r="F39" s="11">
        <f t="shared" si="0"/>
        <v>2919</v>
      </c>
      <c r="G39" s="11">
        <f t="shared" si="1"/>
        <v>3.9480090889417876</v>
      </c>
      <c r="H39" s="11">
        <f t="shared" si="2"/>
        <v>0.79122484310755248</v>
      </c>
      <c r="I39" s="10">
        <f>'Rec y Obligaciones'!EA39+E39</f>
        <v>7691</v>
      </c>
      <c r="J39" s="10">
        <f>'Rec y Obligaciones'!EA39</f>
        <v>7106</v>
      </c>
      <c r="K39" s="10">
        <f t="shared" si="3"/>
        <v>585</v>
      </c>
      <c r="L39" s="11">
        <f t="shared" si="4"/>
        <v>10.402239774940488</v>
      </c>
      <c r="M39" s="11">
        <f t="shared" si="7"/>
        <v>16.848982072318442</v>
      </c>
      <c r="N39" s="11">
        <f>'Rec y Obligaciones'!DE39+'Rec y Obligaciones'!DF39+'Rec y Obligaciones'!DG39+E39</f>
        <v>4778</v>
      </c>
      <c r="O39" s="11">
        <f t="shared" si="5"/>
        <v>6.462345812594676</v>
      </c>
      <c r="P39" s="11">
        <f t="shared" si="6"/>
        <v>12.555948174322729</v>
      </c>
    </row>
    <row r="40" spans="1:16" ht="15.75" x14ac:dyDescent="0.25">
      <c r="A40" s="137">
        <v>90053</v>
      </c>
      <c r="B40" s="130">
        <v>1955</v>
      </c>
      <c r="C40" s="11">
        <v>3067.4</v>
      </c>
      <c r="D40" s="11">
        <f>'Rec y Obligaciones'!DF40</f>
        <v>1818</v>
      </c>
      <c r="E40" s="10">
        <f>'Rec y Obligaciones'!DH40+'Rec y Obligaciones'!DK40</f>
        <v>1123</v>
      </c>
      <c r="F40" s="11">
        <f t="shared" si="0"/>
        <v>2941</v>
      </c>
      <c r="G40" s="11">
        <f t="shared" si="1"/>
        <v>3.2658545523191895</v>
      </c>
      <c r="H40" s="11">
        <f t="shared" si="2"/>
        <v>1.2470434077709793</v>
      </c>
      <c r="I40" s="10">
        <f>'Rec y Obligaciones'!EA40+E40</f>
        <v>9399</v>
      </c>
      <c r="J40" s="10">
        <f>'Rec y Obligaciones'!EA40</f>
        <v>8276</v>
      </c>
      <c r="K40" s="10">
        <f t="shared" si="3"/>
        <v>1123</v>
      </c>
      <c r="L40" s="11">
        <f t="shared" si="4"/>
        <v>10.437186989883736</v>
      </c>
      <c r="M40" s="11">
        <f t="shared" si="7"/>
        <v>22.207775321804711</v>
      </c>
      <c r="N40" s="11">
        <f>'Rec y Obligaciones'!DE40+'Rec y Obligaciones'!DF40+'Rec y Obligaciones'!DG40+E40</f>
        <v>3778</v>
      </c>
      <c r="O40" s="11">
        <f t="shared" si="5"/>
        <v>4.1953072079775247</v>
      </c>
      <c r="P40" s="11">
        <f t="shared" si="6"/>
        <v>-20.929259104227715</v>
      </c>
    </row>
    <row r="41" spans="1:16" ht="15.75" x14ac:dyDescent="0.25">
      <c r="A41" s="137">
        <v>102920</v>
      </c>
      <c r="B41" s="130">
        <v>1956</v>
      </c>
      <c r="C41" s="11">
        <v>2900.1</v>
      </c>
      <c r="D41" s="11">
        <f>'Rec y Obligaciones'!DF41</f>
        <v>1266</v>
      </c>
      <c r="E41" s="10">
        <f>'Rec y Obligaciones'!DH41+'Rec y Obligaciones'!DK41</f>
        <v>1432</v>
      </c>
      <c r="F41" s="11">
        <f t="shared" si="0"/>
        <v>2698</v>
      </c>
      <c r="G41" s="11">
        <f t="shared" si="1"/>
        <v>2.6214535561601244</v>
      </c>
      <c r="H41" s="11">
        <f t="shared" si="2"/>
        <v>1.3913719393703847</v>
      </c>
      <c r="I41" s="10">
        <f>'Rec y Obligaciones'!EA41+E41</f>
        <v>10540</v>
      </c>
      <c r="J41" s="10">
        <f>'Rec y Obligaciones'!EA41</f>
        <v>9108</v>
      </c>
      <c r="K41" s="10">
        <f t="shared" si="3"/>
        <v>1432</v>
      </c>
      <c r="L41" s="11">
        <f t="shared" si="4"/>
        <v>10.240963855421686</v>
      </c>
      <c r="M41" s="11">
        <f t="shared" si="7"/>
        <v>12.139589318012556</v>
      </c>
      <c r="N41" s="11">
        <f>'Rec y Obligaciones'!DE41+'Rec y Obligaciones'!DF41+'Rec y Obligaciones'!DG41+E41</f>
        <v>4184</v>
      </c>
      <c r="O41" s="11">
        <f t="shared" si="5"/>
        <v>4.0652934317916829</v>
      </c>
      <c r="P41" s="11">
        <f t="shared" si="6"/>
        <v>10.746426680783493</v>
      </c>
    </row>
    <row r="42" spans="1:16" ht="15.75" x14ac:dyDescent="0.25">
      <c r="A42" s="137">
        <v>118206</v>
      </c>
      <c r="B42" s="130">
        <v>1957</v>
      </c>
      <c r="C42" s="11">
        <v>3605.1</v>
      </c>
      <c r="D42" s="11">
        <f>'Rec y Obligaciones'!DF42</f>
        <v>1552</v>
      </c>
      <c r="E42" s="10">
        <f>'Rec y Obligaciones'!DH42+'Rec y Obligaciones'!DK42</f>
        <v>1804</v>
      </c>
      <c r="F42" s="11">
        <f t="shared" si="0"/>
        <v>3356</v>
      </c>
      <c r="G42" s="11">
        <f t="shared" si="1"/>
        <v>2.8391113818249494</v>
      </c>
      <c r="H42" s="11">
        <f t="shared" si="2"/>
        <v>1.5261492648427322</v>
      </c>
      <c r="I42" s="10">
        <f>'Rec y Obligaciones'!EA42+E42</f>
        <v>11128</v>
      </c>
      <c r="J42" s="10">
        <f>'Rec y Obligaciones'!EA42</f>
        <v>9324</v>
      </c>
      <c r="K42" s="10">
        <f t="shared" si="3"/>
        <v>1804</v>
      </c>
      <c r="L42" s="11">
        <f t="shared" si="4"/>
        <v>9.4140737356817752</v>
      </c>
      <c r="M42" s="11">
        <f t="shared" si="7"/>
        <v>5.5787476280835024</v>
      </c>
      <c r="N42" s="11">
        <f>'Rec y Obligaciones'!DE42+'Rec y Obligaciones'!DF42+'Rec y Obligaciones'!DG42+E42</f>
        <v>5006</v>
      </c>
      <c r="O42" s="11">
        <f t="shared" si="5"/>
        <v>4.2349796118640342</v>
      </c>
      <c r="P42" s="11">
        <f t="shared" si="6"/>
        <v>19.646271510516257</v>
      </c>
    </row>
    <row r="43" spans="1:16" ht="15.75" x14ac:dyDescent="0.25">
      <c r="A43" s="137">
        <v>131377</v>
      </c>
      <c r="B43" s="130">
        <v>1958</v>
      </c>
      <c r="C43" s="11">
        <v>4566</v>
      </c>
      <c r="D43" s="11">
        <f>'Rec y Obligaciones'!DF43</f>
        <v>2383</v>
      </c>
      <c r="E43" s="10">
        <f>'Rec y Obligaciones'!DH43+'Rec y Obligaciones'!DK43</f>
        <v>2116</v>
      </c>
      <c r="F43" s="11">
        <f t="shared" si="0"/>
        <v>4499</v>
      </c>
      <c r="G43" s="11">
        <f t="shared" si="1"/>
        <v>3.4244959163323867</v>
      </c>
      <c r="H43" s="11">
        <f t="shared" si="2"/>
        <v>1.6106319979905157</v>
      </c>
      <c r="I43" s="10">
        <f>'Rec y Obligaciones'!EA43+E43</f>
        <v>12326</v>
      </c>
      <c r="J43" s="10">
        <f>'Rec y Obligaciones'!EA43</f>
        <v>10210</v>
      </c>
      <c r="K43" s="10">
        <f t="shared" si="3"/>
        <v>2116</v>
      </c>
      <c r="L43" s="11">
        <f t="shared" si="4"/>
        <v>9.3821597387670597</v>
      </c>
      <c r="M43" s="11">
        <f t="shared" si="7"/>
        <v>10.765636232925946</v>
      </c>
      <c r="N43" s="11">
        <f>'Rec y Obligaciones'!DE43+'Rec y Obligaciones'!DF43+'Rec y Obligaciones'!DG43+E43</f>
        <v>7198</v>
      </c>
      <c r="O43" s="11">
        <f t="shared" si="5"/>
        <v>5.478888998835413</v>
      </c>
      <c r="P43" s="11">
        <f t="shared" si="6"/>
        <v>43.78745505393529</v>
      </c>
    </row>
    <row r="44" spans="1:16" ht="15.75" x14ac:dyDescent="0.25">
      <c r="A44" s="137">
        <v>140772</v>
      </c>
      <c r="B44" s="130">
        <v>1959</v>
      </c>
      <c r="C44" s="11">
        <v>4256.8</v>
      </c>
      <c r="D44" s="11">
        <f>'Rec y Obligaciones'!DF44</f>
        <v>1479</v>
      </c>
      <c r="E44" s="10">
        <f>'Rec y Obligaciones'!DH44+'Rec y Obligaciones'!DK44</f>
        <v>2668</v>
      </c>
      <c r="F44" s="11">
        <f t="shared" si="0"/>
        <v>4147</v>
      </c>
      <c r="G44" s="11">
        <f t="shared" si="1"/>
        <v>2.9458983320546697</v>
      </c>
      <c r="H44" s="11">
        <f t="shared" si="2"/>
        <v>1.8952632625806269</v>
      </c>
      <c r="I44" s="10">
        <f>'Rec y Obligaciones'!EA44+E44</f>
        <v>14051</v>
      </c>
      <c r="J44" s="10">
        <f>'Rec y Obligaciones'!EA44</f>
        <v>11383</v>
      </c>
      <c r="K44" s="10">
        <f t="shared" si="3"/>
        <v>2668</v>
      </c>
      <c r="L44" s="11">
        <f t="shared" si="4"/>
        <v>9.9813883442730091</v>
      </c>
      <c r="M44" s="11">
        <f t="shared" si="7"/>
        <v>13.994807723511272</v>
      </c>
      <c r="N44" s="11">
        <f>'Rec y Obligaciones'!DE44+'Rec y Obligaciones'!DF44+'Rec y Obligaciones'!DG44+E44</f>
        <v>8140</v>
      </c>
      <c r="O44" s="11">
        <f t="shared" si="5"/>
        <v>5.7823999090728275</v>
      </c>
      <c r="P44" s="11">
        <f t="shared" si="6"/>
        <v>13.086968602389559</v>
      </c>
    </row>
    <row r="45" spans="1:16" ht="15.75" x14ac:dyDescent="0.25">
      <c r="A45" s="137">
        <v>159703</v>
      </c>
      <c r="B45" s="130">
        <v>1960</v>
      </c>
      <c r="C45" s="11">
        <v>5587.2</v>
      </c>
      <c r="D45" s="11">
        <f>'Rec y Obligaciones'!DF45</f>
        <v>1713</v>
      </c>
      <c r="E45" s="10">
        <f>'Rec y Obligaciones'!DH45+'Rec y Obligaciones'!DK45</f>
        <v>3699</v>
      </c>
      <c r="F45" s="11">
        <f t="shared" si="0"/>
        <v>5412</v>
      </c>
      <c r="G45" s="11">
        <f t="shared" si="1"/>
        <v>3.3887904422584421</v>
      </c>
      <c r="H45" s="11">
        <f t="shared" si="2"/>
        <v>2.3161743987276382</v>
      </c>
      <c r="I45" s="10">
        <f>'Rec y Obligaciones'!EA45+E45</f>
        <v>15605</v>
      </c>
      <c r="J45" s="10">
        <f>'Rec y Obligaciones'!EA45</f>
        <v>11906</v>
      </c>
      <c r="K45" s="10">
        <f t="shared" si="3"/>
        <v>3699</v>
      </c>
      <c r="L45" s="11">
        <f t="shared" si="4"/>
        <v>9.7712629067706924</v>
      </c>
      <c r="M45" s="11">
        <f t="shared" si="7"/>
        <v>11.059711052594112</v>
      </c>
      <c r="N45" s="11">
        <f>'Rec y Obligaciones'!DE45+'Rec y Obligaciones'!DF45+'Rec y Obligaciones'!DG45+E45</f>
        <v>9855</v>
      </c>
      <c r="O45" s="11">
        <f t="shared" si="5"/>
        <v>6.1708296024495475</v>
      </c>
      <c r="P45" s="11">
        <f t="shared" si="6"/>
        <v>21.068796068796058</v>
      </c>
    </row>
    <row r="46" spans="1:16" ht="15.75" x14ac:dyDescent="0.25">
      <c r="A46" s="137">
        <v>173236</v>
      </c>
      <c r="B46" s="130">
        <v>1961</v>
      </c>
      <c r="C46" s="11">
        <v>5410.4</v>
      </c>
      <c r="D46" s="11">
        <f>'Rec y Obligaciones'!DF46</f>
        <v>1292</v>
      </c>
      <c r="E46" s="10">
        <f>'Rec y Obligaciones'!DH46+'Rec y Obligaciones'!DK46</f>
        <v>4093</v>
      </c>
      <c r="F46" s="11">
        <f t="shared" si="0"/>
        <v>5385</v>
      </c>
      <c r="G46" s="11">
        <f t="shared" si="1"/>
        <v>3.1084762982290055</v>
      </c>
      <c r="H46" s="11">
        <f t="shared" si="2"/>
        <v>2.3626728855434207</v>
      </c>
      <c r="I46" s="10">
        <f>'Rec y Obligaciones'!EA46+E46</f>
        <v>17507</v>
      </c>
      <c r="J46" s="10">
        <f>'Rec y Obligaciones'!EA46</f>
        <v>13414</v>
      </c>
      <c r="K46" s="10">
        <f t="shared" si="3"/>
        <v>4093</v>
      </c>
      <c r="L46" s="11">
        <f t="shared" si="4"/>
        <v>10.105867140779052</v>
      </c>
      <c r="M46" s="11">
        <f t="shared" si="7"/>
        <v>12.188401153476459</v>
      </c>
      <c r="N46" s="11">
        <f>'Rec y Obligaciones'!DE46+'Rec y Obligaciones'!DF46+'Rec y Obligaciones'!DG46+E46</f>
        <v>12006</v>
      </c>
      <c r="O46" s="11">
        <f t="shared" si="5"/>
        <v>6.9304301646309074</v>
      </c>
      <c r="P46" s="11">
        <f t="shared" si="6"/>
        <v>21.826484018264836</v>
      </c>
    </row>
    <row r="47" spans="1:16" ht="15.75" x14ac:dyDescent="0.25">
      <c r="A47" s="137">
        <v>186781</v>
      </c>
      <c r="B47" s="130">
        <v>1962</v>
      </c>
      <c r="C47" s="11">
        <v>5588.6</v>
      </c>
      <c r="D47" s="11">
        <f>'Rec y Obligaciones'!DF47</f>
        <v>383</v>
      </c>
      <c r="E47" s="10">
        <f>'Rec y Obligaciones'!DH47+'Rec y Obligaciones'!DK47</f>
        <v>5176</v>
      </c>
      <c r="F47" s="11">
        <f t="shared" si="0"/>
        <v>5559</v>
      </c>
      <c r="G47" s="11">
        <f t="shared" si="1"/>
        <v>2.9762127839555412</v>
      </c>
      <c r="H47" s="11">
        <f t="shared" si="2"/>
        <v>2.7711598074750645</v>
      </c>
      <c r="I47" s="10">
        <f>'Rec y Obligaciones'!EA47+E47</f>
        <v>20049</v>
      </c>
      <c r="J47" s="10">
        <f>'Rec y Obligaciones'!EA47</f>
        <v>14873</v>
      </c>
      <c r="K47" s="10">
        <f t="shared" si="3"/>
        <v>5176</v>
      </c>
      <c r="L47" s="11">
        <f t="shared" si="4"/>
        <v>10.733961163073332</v>
      </c>
      <c r="M47" s="11">
        <f t="shared" si="7"/>
        <v>14.519906323185005</v>
      </c>
      <c r="N47" s="11">
        <f>'Rec y Obligaciones'!DE47+'Rec y Obligaciones'!DF47+'Rec y Obligaciones'!DG47+E47</f>
        <v>14320</v>
      </c>
      <c r="O47" s="11">
        <f t="shared" si="5"/>
        <v>7.66673269765126</v>
      </c>
      <c r="P47" s="11">
        <f t="shared" si="6"/>
        <v>19.273696485090785</v>
      </c>
    </row>
    <row r="48" spans="1:16" ht="15.75" x14ac:dyDescent="0.25">
      <c r="A48" s="137">
        <v>207952</v>
      </c>
      <c r="B48" s="130">
        <v>1963</v>
      </c>
      <c r="C48" s="11">
        <v>8925</v>
      </c>
      <c r="D48" s="11">
        <f>'Rec y Obligaciones'!DF48</f>
        <v>1808</v>
      </c>
      <c r="E48" s="10">
        <f>'Rec y Obligaciones'!DH48+'Rec y Obligaciones'!DK48</f>
        <v>6814</v>
      </c>
      <c r="F48" s="11">
        <f t="shared" si="0"/>
        <v>8622</v>
      </c>
      <c r="G48" s="11">
        <f t="shared" si="1"/>
        <v>4.1461491113333846</v>
      </c>
      <c r="H48" s="11">
        <f t="shared" si="2"/>
        <v>3.2767177040855584</v>
      </c>
      <c r="I48" s="10">
        <f>'Rec y Obligaciones'!EA48+E48</f>
        <v>23325</v>
      </c>
      <c r="J48" s="10">
        <f>'Rec y Obligaciones'!EA48</f>
        <v>16511</v>
      </c>
      <c r="K48" s="10">
        <f t="shared" si="3"/>
        <v>6814</v>
      </c>
      <c r="L48" s="11">
        <f t="shared" si="4"/>
        <v>11.216530737862582</v>
      </c>
      <c r="M48" s="11">
        <f t="shared" si="7"/>
        <v>16.339967080652396</v>
      </c>
      <c r="N48" s="11">
        <f>'Rec y Obligaciones'!DE48+'Rec y Obligaciones'!DF48+'Rec y Obligaciones'!DG48+E48</f>
        <v>16281</v>
      </c>
      <c r="O48" s="11">
        <f t="shared" si="5"/>
        <v>7.8292105870585518</v>
      </c>
      <c r="P48" s="11">
        <f t="shared" si="6"/>
        <v>13.694134078212294</v>
      </c>
    </row>
    <row r="49" spans="1:16" ht="15.75" x14ac:dyDescent="0.25">
      <c r="A49" s="137">
        <v>245501</v>
      </c>
      <c r="B49" s="130">
        <v>1964</v>
      </c>
      <c r="C49" s="11">
        <v>12827.6</v>
      </c>
      <c r="D49" s="11">
        <f>'Rec y Obligaciones'!DF49</f>
        <v>1963</v>
      </c>
      <c r="E49" s="10">
        <f>'Rec y Obligaciones'!DH49+'Rec y Obligaciones'!DK49</f>
        <v>10304</v>
      </c>
      <c r="F49" s="11">
        <f t="shared" si="0"/>
        <v>12267</v>
      </c>
      <c r="G49" s="11">
        <f t="shared" si="1"/>
        <v>4.9967209909531931</v>
      </c>
      <c r="H49" s="11">
        <f t="shared" si="2"/>
        <v>4.1971315799120976</v>
      </c>
      <c r="I49" s="10">
        <f>'Rec y Obligaciones'!EA49+E49</f>
        <v>27858</v>
      </c>
      <c r="J49" s="10">
        <f>'Rec y Obligaciones'!EA49</f>
        <v>17554</v>
      </c>
      <c r="K49" s="10">
        <f t="shared" si="3"/>
        <v>10304</v>
      </c>
      <c r="L49" s="11">
        <f t="shared" si="4"/>
        <v>11.347407953531757</v>
      </c>
      <c r="M49" s="11">
        <f t="shared" si="7"/>
        <v>19.434083601286179</v>
      </c>
      <c r="N49" s="11">
        <f>'Rec y Obligaciones'!DE49+'Rec y Obligaciones'!DF49+'Rec y Obligaciones'!DG49+E49</f>
        <v>20159</v>
      </c>
      <c r="O49" s="11">
        <f t="shared" si="5"/>
        <v>8.2113718477725133</v>
      </c>
      <c r="P49" s="11">
        <f t="shared" si="6"/>
        <v>23.819175726306739</v>
      </c>
    </row>
    <row r="50" spans="1:16" ht="15.75" x14ac:dyDescent="0.25">
      <c r="A50" s="137">
        <v>267420</v>
      </c>
      <c r="B50" s="130">
        <v>1965</v>
      </c>
      <c r="C50" s="11">
        <v>21417.7</v>
      </c>
      <c r="D50" s="11">
        <f>'Rec y Obligaciones'!DF50</f>
        <v>7955</v>
      </c>
      <c r="E50" s="10">
        <f>'Rec y Obligaciones'!DH50+'Rec y Obligaciones'!DK50</f>
        <v>13381</v>
      </c>
      <c r="F50" s="11">
        <f t="shared" si="0"/>
        <v>21336</v>
      </c>
      <c r="G50" s="11">
        <f t="shared" si="1"/>
        <v>7.9784608481041062</v>
      </c>
      <c r="H50" s="11">
        <f t="shared" si="2"/>
        <v>5.0037394360930376</v>
      </c>
      <c r="I50" s="10">
        <f>'Rec y Obligaciones'!EA50+E50</f>
        <v>32481</v>
      </c>
      <c r="J50" s="10">
        <f>'Rec y Obligaciones'!EA50</f>
        <v>19100</v>
      </c>
      <c r="K50" s="10">
        <f t="shared" si="3"/>
        <v>13381</v>
      </c>
      <c r="L50" s="11">
        <f t="shared" si="4"/>
        <v>12.146062373794033</v>
      </c>
      <c r="M50" s="11">
        <f t="shared" si="7"/>
        <v>16.594874003876804</v>
      </c>
      <c r="N50" s="11">
        <f>'Rec y Obligaciones'!DE50+'Rec y Obligaciones'!DF50+'Rec y Obligaciones'!DG50+E50</f>
        <v>25261</v>
      </c>
      <c r="O50" s="11">
        <f t="shared" si="5"/>
        <v>9.4461895146211958</v>
      </c>
      <c r="P50" s="11">
        <f t="shared" si="6"/>
        <v>25.308795079120983</v>
      </c>
    </row>
    <row r="51" spans="1:16" ht="15.75" x14ac:dyDescent="0.25">
      <c r="A51" s="137">
        <v>297196</v>
      </c>
      <c r="B51" s="130">
        <v>1966</v>
      </c>
      <c r="C51" s="11">
        <v>27382.7</v>
      </c>
      <c r="D51" s="11">
        <f>'Rec y Obligaciones'!DF51</f>
        <v>10093</v>
      </c>
      <c r="E51" s="10">
        <f>'Rec y Obligaciones'!DH51+'Rec y Obligaciones'!DK51</f>
        <v>16848</v>
      </c>
      <c r="F51" s="11">
        <f t="shared" si="0"/>
        <v>26941</v>
      </c>
      <c r="G51" s="11">
        <f t="shared" si="1"/>
        <v>9.0650614409346026</v>
      </c>
      <c r="H51" s="11">
        <f t="shared" si="2"/>
        <v>5.6689861236355803</v>
      </c>
      <c r="I51" s="10">
        <f>'Rec y Obligaciones'!EA51+E51</f>
        <v>38103</v>
      </c>
      <c r="J51" s="10">
        <f>'Rec y Obligaciones'!EA51</f>
        <v>21255</v>
      </c>
      <c r="K51" s="10">
        <f t="shared" si="3"/>
        <v>16848</v>
      </c>
      <c r="L51" s="11">
        <f t="shared" si="4"/>
        <v>12.820832043499914</v>
      </c>
      <c r="M51" s="11">
        <f t="shared" si="7"/>
        <v>17.308580400849728</v>
      </c>
      <c r="N51" s="11">
        <f>'Rec y Obligaciones'!DE51+'Rec y Obligaciones'!DF51+'Rec y Obligaciones'!DG51+E51</f>
        <v>30870</v>
      </c>
      <c r="O51" s="11">
        <f t="shared" si="5"/>
        <v>10.387084617558783</v>
      </c>
      <c r="P51" s="11">
        <f t="shared" si="6"/>
        <v>22.204188274415102</v>
      </c>
    </row>
    <row r="52" spans="1:16" ht="15.75" x14ac:dyDescent="0.25">
      <c r="A52" s="137">
        <v>325025</v>
      </c>
      <c r="B52" s="130">
        <v>1967</v>
      </c>
      <c r="C52" s="11">
        <v>30066.5</v>
      </c>
      <c r="D52" s="11">
        <f>'Rec y Obligaciones'!DF52</f>
        <v>8682</v>
      </c>
      <c r="E52" s="10">
        <f>'Rec y Obligaciones'!DH52+'Rec y Obligaciones'!DK52</f>
        <v>21316</v>
      </c>
      <c r="F52" s="11">
        <f t="shared" si="0"/>
        <v>29998</v>
      </c>
      <c r="G52" s="11">
        <f t="shared" si="1"/>
        <v>9.2294438889316215</v>
      </c>
      <c r="H52" s="11">
        <f t="shared" si="2"/>
        <v>6.5582647488654722</v>
      </c>
      <c r="I52" s="10">
        <f>'Rec y Obligaciones'!EA52+E52</f>
        <v>43072</v>
      </c>
      <c r="J52" s="10">
        <f>'Rec y Obligaciones'!EA52</f>
        <v>21756</v>
      </c>
      <c r="K52" s="10">
        <f t="shared" si="3"/>
        <v>21316</v>
      </c>
      <c r="L52" s="11">
        <f t="shared" si="4"/>
        <v>13.251903699715406</v>
      </c>
      <c r="M52" s="11">
        <f t="shared" si="7"/>
        <v>13.040967902789813</v>
      </c>
      <c r="N52" s="11">
        <f>'Rec y Obligaciones'!DE52+'Rec y Obligaciones'!DF52+'Rec y Obligaciones'!DG52+E52</f>
        <v>35097</v>
      </c>
      <c r="O52" s="11">
        <f t="shared" si="5"/>
        <v>10.79824628874702</v>
      </c>
      <c r="P52" s="11">
        <f t="shared" si="6"/>
        <v>13.692905733722061</v>
      </c>
    </row>
    <row r="53" spans="1:16" ht="15.75" x14ac:dyDescent="0.25">
      <c r="A53" s="137">
        <v>359858</v>
      </c>
      <c r="B53" s="130">
        <v>1968</v>
      </c>
      <c r="C53" s="11">
        <v>35179.4</v>
      </c>
      <c r="D53" s="11">
        <f>'Rec y Obligaciones'!DF53</f>
        <v>11000</v>
      </c>
      <c r="E53" s="10">
        <f>'Rec y Obligaciones'!DH53+'Rec y Obligaciones'!DK53</f>
        <v>23937</v>
      </c>
      <c r="F53" s="11">
        <f t="shared" si="0"/>
        <v>34937</v>
      </c>
      <c r="G53" s="11">
        <f t="shared" si="1"/>
        <v>9.708551706506455</v>
      </c>
      <c r="H53" s="11">
        <f t="shared" si="2"/>
        <v>6.6517904284467759</v>
      </c>
      <c r="I53" s="10">
        <f>'Rec y Obligaciones'!EA53+E53</f>
        <v>47087</v>
      </c>
      <c r="J53" s="10">
        <f>'Rec y Obligaciones'!EA53</f>
        <v>23150</v>
      </c>
      <c r="K53" s="10">
        <f t="shared" si="3"/>
        <v>23937</v>
      </c>
      <c r="L53" s="11">
        <f t="shared" si="4"/>
        <v>13.084883481817828</v>
      </c>
      <c r="M53" s="11">
        <f t="shared" si="7"/>
        <v>9.3216010401188765</v>
      </c>
      <c r="N53" s="11">
        <f>'Rec y Obligaciones'!DE53+'Rec y Obligaciones'!DF53+'Rec y Obligaciones'!DG53+E53</f>
        <v>38533</v>
      </c>
      <c r="O53" s="11">
        <f t="shared" si="5"/>
        <v>10.707834757043056</v>
      </c>
      <c r="P53" s="11">
        <f t="shared" si="6"/>
        <v>9.7900105422115793</v>
      </c>
    </row>
    <row r="54" spans="1:16" ht="15.75" x14ac:dyDescent="0.25">
      <c r="A54" s="137">
        <v>397796</v>
      </c>
      <c r="B54" s="130">
        <v>1969</v>
      </c>
      <c r="C54" s="11">
        <v>42469.1</v>
      </c>
      <c r="D54" s="11">
        <f>'Rec y Obligaciones'!DF54</f>
        <v>16538</v>
      </c>
      <c r="E54" s="10">
        <f>'Rec y Obligaciones'!DH54+'Rec y Obligaciones'!DK54</f>
        <v>25307</v>
      </c>
      <c r="F54" s="11">
        <f t="shared" si="0"/>
        <v>41845</v>
      </c>
      <c r="G54" s="11">
        <f t="shared" si="1"/>
        <v>10.519210851793382</v>
      </c>
      <c r="H54" s="11">
        <f t="shared" si="2"/>
        <v>6.3618035374915785</v>
      </c>
      <c r="I54" s="10">
        <f>'Rec y Obligaciones'!EA54+E54</f>
        <v>53651</v>
      </c>
      <c r="J54" s="10">
        <f>'Rec y Obligaciones'!EA54</f>
        <v>28344</v>
      </c>
      <c r="K54" s="10">
        <f t="shared" si="3"/>
        <v>25307</v>
      </c>
      <c r="L54" s="11">
        <f t="shared" si="4"/>
        <v>13.487063721103279</v>
      </c>
      <c r="M54" s="11">
        <f t="shared" si="7"/>
        <v>13.940153333191741</v>
      </c>
      <c r="N54" s="11">
        <f>'Rec y Obligaciones'!DE54+'Rec y Obligaciones'!DF54+'Rec y Obligaciones'!DG54+E54</f>
        <v>44670</v>
      </c>
      <c r="O54" s="11">
        <f t="shared" si="5"/>
        <v>11.229373849913021</v>
      </c>
      <c r="P54" s="11">
        <f t="shared" si="6"/>
        <v>15.926608361664019</v>
      </c>
    </row>
    <row r="55" spans="1:16" ht="15.75" x14ac:dyDescent="0.25">
      <c r="A55" s="137">
        <v>444300</v>
      </c>
      <c r="B55" s="130">
        <v>1970</v>
      </c>
      <c r="C55" s="11">
        <v>47559.199999999997</v>
      </c>
      <c r="D55" s="11">
        <f>'Rec y Obligaciones'!DF55</f>
        <v>17143</v>
      </c>
      <c r="E55" s="10">
        <f>'Rec y Obligaciones'!DH55+'Rec y Obligaciones'!DK55</f>
        <v>29392</v>
      </c>
      <c r="F55" s="11">
        <f t="shared" si="0"/>
        <v>46535</v>
      </c>
      <c r="G55" s="11">
        <f t="shared" si="1"/>
        <v>10.473778978167905</v>
      </c>
      <c r="H55" s="11">
        <f t="shared" si="2"/>
        <v>6.6153499887463427</v>
      </c>
      <c r="I55" s="10">
        <f>'Rec y Obligaciones'!EA55+E55</f>
        <v>60051</v>
      </c>
      <c r="J55" s="10">
        <f>'Rec y Obligaciones'!EA55</f>
        <v>30659</v>
      </c>
      <c r="K55" s="10">
        <f t="shared" si="3"/>
        <v>29392</v>
      </c>
      <c r="L55" s="11">
        <f t="shared" si="4"/>
        <v>13.515867656988521</v>
      </c>
      <c r="M55" s="11">
        <f t="shared" si="7"/>
        <v>11.928948202270217</v>
      </c>
      <c r="N55" s="11">
        <f>'Rec y Obligaciones'!DE55+'Rec y Obligaciones'!DF55+'Rec y Obligaciones'!DG55+E55</f>
        <v>49724</v>
      </c>
      <c r="O55" s="11">
        <f t="shared" si="5"/>
        <v>11.191537249606123</v>
      </c>
      <c r="P55" s="11">
        <f t="shared" si="6"/>
        <v>11.314081038728464</v>
      </c>
    </row>
    <row r="56" spans="1:16" ht="15.75" x14ac:dyDescent="0.25">
      <c r="A56" s="137">
        <v>490011</v>
      </c>
      <c r="B56" s="130">
        <v>1971</v>
      </c>
      <c r="C56" s="11">
        <v>51976.2</v>
      </c>
      <c r="D56" s="11">
        <f>'Rec y Obligaciones'!DF56</f>
        <v>14576</v>
      </c>
      <c r="E56" s="10">
        <f>'Rec y Obligaciones'!DH56+'Rec y Obligaciones'!DK56</f>
        <v>37143</v>
      </c>
      <c r="F56" s="11">
        <f t="shared" si="0"/>
        <v>51719</v>
      </c>
      <c r="G56" s="11">
        <f t="shared" si="1"/>
        <v>10.554661017813887</v>
      </c>
      <c r="H56" s="11">
        <f t="shared" si="2"/>
        <v>7.580033917605931</v>
      </c>
      <c r="I56" s="10">
        <f>'Rec y Obligaciones'!EA56+E56</f>
        <v>69059</v>
      </c>
      <c r="J56" s="10">
        <f>'Rec y Obligaciones'!EA56</f>
        <v>31916</v>
      </c>
      <c r="K56" s="10">
        <f t="shared" si="3"/>
        <v>37143</v>
      </c>
      <c r="L56" s="11">
        <f t="shared" si="4"/>
        <v>14.093357087902108</v>
      </c>
      <c r="M56" s="11">
        <f t="shared" si="7"/>
        <v>15.000582837921094</v>
      </c>
      <c r="N56" s="11">
        <f>'Rec y Obligaciones'!DE56+'Rec y Obligaciones'!DF56+'Rec y Obligaciones'!DG56+E56</f>
        <v>56200</v>
      </c>
      <c r="O56" s="11">
        <f t="shared" si="5"/>
        <v>11.46913028483034</v>
      </c>
      <c r="P56" s="11">
        <f t="shared" si="6"/>
        <v>13.023891883195237</v>
      </c>
    </row>
    <row r="57" spans="1:16" ht="15.75" x14ac:dyDescent="0.25">
      <c r="A57" s="137">
        <v>564726</v>
      </c>
      <c r="B57" s="130">
        <v>1972</v>
      </c>
      <c r="C57" s="11">
        <v>65538.100000000006</v>
      </c>
      <c r="D57" s="11">
        <f>'Rec y Obligaciones'!DF57</f>
        <v>37577</v>
      </c>
      <c r="E57" s="10">
        <f>'Rec y Obligaciones'!DH57+'Rec y Obligaciones'!DK57</f>
        <v>27111</v>
      </c>
      <c r="F57" s="11">
        <f t="shared" si="0"/>
        <v>64688</v>
      </c>
      <c r="G57" s="11">
        <f t="shared" si="1"/>
        <v>11.454758590891865</v>
      </c>
      <c r="H57" s="11">
        <f t="shared" si="2"/>
        <v>4.8007352238076519</v>
      </c>
      <c r="I57" s="10">
        <f>'Rec y Obligaciones'!EA57+E57</f>
        <v>84304</v>
      </c>
      <c r="J57" s="10">
        <f>'Rec y Obligaciones'!EA57</f>
        <v>57193</v>
      </c>
      <c r="K57" s="10">
        <f t="shared" si="3"/>
        <v>27111</v>
      </c>
      <c r="L57" s="11">
        <f t="shared" si="4"/>
        <v>14.928301512591947</v>
      </c>
      <c r="M57" s="11">
        <f t="shared" si="7"/>
        <v>22.075326894394642</v>
      </c>
      <c r="N57" s="11">
        <f>'Rec y Obligaciones'!DE57+'Rec y Obligaciones'!DF57+'Rec y Obligaciones'!DG57+E57</f>
        <v>67503</v>
      </c>
      <c r="O57" s="11">
        <f t="shared" si="5"/>
        <v>11.953230416166424</v>
      </c>
      <c r="P57" s="11">
        <f t="shared" si="6"/>
        <v>20.112099644128122</v>
      </c>
    </row>
    <row r="58" spans="1:16" ht="15.75" x14ac:dyDescent="0.25">
      <c r="A58" s="137">
        <v>690891</v>
      </c>
      <c r="B58" s="130">
        <v>1973</v>
      </c>
      <c r="C58" s="11">
        <v>85310.9</v>
      </c>
      <c r="D58" s="11">
        <f>'Rec y Obligaciones'!DF58</f>
        <v>59215</v>
      </c>
      <c r="E58" s="10">
        <f>'Rec y Obligaciones'!DH58+'Rec y Obligaciones'!DK58</f>
        <v>24358</v>
      </c>
      <c r="F58" s="11">
        <f t="shared" si="0"/>
        <v>83573</v>
      </c>
      <c r="G58" s="11">
        <f t="shared" si="1"/>
        <v>12.096408840178842</v>
      </c>
      <c r="H58" s="11">
        <f t="shared" si="2"/>
        <v>3.5255923148514023</v>
      </c>
      <c r="I58" s="10">
        <f>'Rec y Obligaciones'!EA58+E58</f>
        <v>105376</v>
      </c>
      <c r="J58" s="10">
        <f>'Rec y Obligaciones'!EA58</f>
        <v>81018</v>
      </c>
      <c r="K58" s="10">
        <f t="shared" si="3"/>
        <v>24358</v>
      </c>
      <c r="L58" s="11">
        <f t="shared" si="4"/>
        <v>15.25218884020779</v>
      </c>
      <c r="M58" s="11">
        <f t="shared" si="7"/>
        <v>24.995255266654006</v>
      </c>
      <c r="N58" s="11">
        <f>'Rec y Obligaciones'!DE58+'Rec y Obligaciones'!DF58+'Rec y Obligaciones'!DG58+E58</f>
        <v>87400</v>
      </c>
      <c r="O58" s="11">
        <f t="shared" si="5"/>
        <v>12.650331238936388</v>
      </c>
      <c r="P58" s="11">
        <f t="shared" si="6"/>
        <v>29.475727004725716</v>
      </c>
    </row>
    <row r="59" spans="1:16" ht="15.75" x14ac:dyDescent="0.25">
      <c r="A59" s="137">
        <v>899707</v>
      </c>
      <c r="B59" s="130">
        <v>1974</v>
      </c>
      <c r="C59" s="11">
        <v>118583.2</v>
      </c>
      <c r="D59" s="11">
        <f>'Rec y Obligaciones'!DF59</f>
        <v>90928</v>
      </c>
      <c r="E59" s="10">
        <f>'Rec y Obligaciones'!DH59+'Rec y Obligaciones'!DK59</f>
        <v>22799</v>
      </c>
      <c r="F59" s="11">
        <f t="shared" si="0"/>
        <v>113727</v>
      </c>
      <c r="G59" s="11">
        <f t="shared" si="1"/>
        <v>12.640448501567732</v>
      </c>
      <c r="H59" s="11">
        <f t="shared" si="2"/>
        <v>2.5340471953647135</v>
      </c>
      <c r="I59" s="10">
        <f>'Rec y Obligaciones'!EA59+E59</f>
        <v>137437</v>
      </c>
      <c r="J59" s="10">
        <f>'Rec y Obligaciones'!EA59</f>
        <v>114638</v>
      </c>
      <c r="K59" s="10">
        <f t="shared" si="3"/>
        <v>22799</v>
      </c>
      <c r="L59" s="11">
        <f t="shared" si="4"/>
        <v>15.275750883343134</v>
      </c>
      <c r="M59" s="11">
        <f t="shared" si="7"/>
        <v>30.425334041907082</v>
      </c>
      <c r="N59" s="11">
        <f>'Rec y Obligaciones'!DE59+'Rec y Obligaciones'!DF59+'Rec y Obligaciones'!DG59+E59</f>
        <v>119261</v>
      </c>
      <c r="O59" s="11">
        <f t="shared" si="5"/>
        <v>13.255537636141543</v>
      </c>
      <c r="P59" s="11">
        <f t="shared" si="6"/>
        <v>36.454233409610978</v>
      </c>
    </row>
    <row r="60" spans="1:16" ht="15.75" x14ac:dyDescent="0.25">
      <c r="A60" s="137">
        <v>1100050</v>
      </c>
      <c r="B60" s="130">
        <v>1975</v>
      </c>
      <c r="C60" s="11">
        <v>159674.20000000001</v>
      </c>
      <c r="D60" s="11">
        <f>'Rec y Obligaciones'!DF60</f>
        <v>123409</v>
      </c>
      <c r="E60" s="10">
        <f>'Rec y Obligaciones'!DH60+'Rec y Obligaciones'!DK60</f>
        <v>32208</v>
      </c>
      <c r="F60" s="11">
        <f t="shared" si="0"/>
        <v>155617</v>
      </c>
      <c r="G60" s="11">
        <f t="shared" si="1"/>
        <v>14.146356983773464</v>
      </c>
      <c r="H60" s="11">
        <f t="shared" si="2"/>
        <v>2.9278669151402212</v>
      </c>
      <c r="I60" s="10">
        <f>'Rec y Obligaciones'!EA60+E60</f>
        <v>181642</v>
      </c>
      <c r="J60" s="10">
        <f>'Rec y Obligaciones'!EA60</f>
        <v>149434</v>
      </c>
      <c r="K60" s="10">
        <f t="shared" si="3"/>
        <v>32208</v>
      </c>
      <c r="L60" s="11">
        <f t="shared" si="4"/>
        <v>16.512158538248261</v>
      </c>
      <c r="M60" s="11">
        <f t="shared" si="7"/>
        <v>32.163827790187497</v>
      </c>
      <c r="N60" s="11">
        <f>'Rec y Obligaciones'!DE60+'Rec y Obligaciones'!DF60+'Rec y Obligaciones'!DG60+E60</f>
        <v>161489</v>
      </c>
      <c r="O60" s="11">
        <f t="shared" si="5"/>
        <v>14.680150902231718</v>
      </c>
      <c r="P60" s="11">
        <f t="shared" si="6"/>
        <v>35.40805460292971</v>
      </c>
    </row>
    <row r="61" spans="1:16" ht="15.75" x14ac:dyDescent="0.25">
      <c r="A61" s="137">
        <v>1370968</v>
      </c>
      <c r="B61" s="130">
        <v>1976</v>
      </c>
      <c r="C61" s="11">
        <v>197503</v>
      </c>
      <c r="D61" s="11">
        <f>'Rec y Obligaciones'!DF61</f>
        <v>122564</v>
      </c>
      <c r="E61" s="10">
        <f>'Rec y Obligaciones'!DH61+'Rec y Obligaciones'!DK61</f>
        <v>91709</v>
      </c>
      <c r="F61" s="11">
        <f t="shared" si="0"/>
        <v>214273</v>
      </c>
      <c r="G61" s="11">
        <f t="shared" si="1"/>
        <v>15.629321763892372</v>
      </c>
      <c r="H61" s="11">
        <f t="shared" si="2"/>
        <v>6.6893610937673236</v>
      </c>
      <c r="I61" s="10">
        <f>'Rec y Obligaciones'!EA61+E61</f>
        <v>274488</v>
      </c>
      <c r="J61" s="10">
        <f>'Rec y Obligaciones'!EA61</f>
        <v>182779</v>
      </c>
      <c r="K61" s="10">
        <f t="shared" si="3"/>
        <v>91709</v>
      </c>
      <c r="L61" s="11">
        <f t="shared" si="4"/>
        <v>20.0214738783108</v>
      </c>
      <c r="M61" s="11">
        <f t="shared" si="7"/>
        <v>51.114830270532138</v>
      </c>
      <c r="N61" s="11">
        <f>'Rec y Obligaciones'!DE61+'Rec y Obligaciones'!DF61+'Rec y Obligaciones'!DG61+E61</f>
        <v>246332</v>
      </c>
      <c r="O61" s="11">
        <f t="shared" si="5"/>
        <v>17.967742500189647</v>
      </c>
      <c r="P61" s="11">
        <f t="shared" si="6"/>
        <v>52.537943760875351</v>
      </c>
    </row>
    <row r="62" spans="1:16" ht="15.75" x14ac:dyDescent="0.25">
      <c r="A62" s="137">
        <v>1849263</v>
      </c>
      <c r="B62" s="130">
        <v>1977</v>
      </c>
      <c r="C62" s="11" t="s">
        <v>18</v>
      </c>
      <c r="D62" s="11">
        <f>'Rec y Obligaciones'!DF62</f>
        <v>189976</v>
      </c>
      <c r="E62" s="10">
        <f>'Rec y Obligaciones'!DH62+'Rec y Obligaciones'!DK62</f>
        <v>69852</v>
      </c>
      <c r="F62" s="11">
        <f t="shared" si="0"/>
        <v>259828</v>
      </c>
      <c r="G62" s="11">
        <f t="shared" si="1"/>
        <v>14.050354114044353</v>
      </c>
      <c r="H62" s="11">
        <f t="shared" si="2"/>
        <v>3.7772885738805133</v>
      </c>
      <c r="I62" s="10">
        <f>'Rec y Obligaciones'!EA62+E62</f>
        <v>332380</v>
      </c>
      <c r="J62" s="10">
        <f>'Rec y Obligaciones'!EA62</f>
        <v>262528</v>
      </c>
      <c r="K62" s="10">
        <f t="shared" si="3"/>
        <v>69852</v>
      </c>
      <c r="L62" s="11">
        <f t="shared" si="4"/>
        <v>17.973646798751719</v>
      </c>
      <c r="M62" s="11">
        <f t="shared" si="7"/>
        <v>21.090903791786886</v>
      </c>
      <c r="N62" s="11">
        <f>'Rec y Obligaciones'!DE62+'Rec y Obligaciones'!DF62+'Rec y Obligaciones'!DG62+E62</f>
        <v>288221</v>
      </c>
      <c r="O62" s="11">
        <f t="shared" si="5"/>
        <v>15.585722528380225</v>
      </c>
      <c r="P62" s="11">
        <f t="shared" si="6"/>
        <v>17.005098809736463</v>
      </c>
    </row>
    <row r="63" spans="1:16" ht="15.75" x14ac:dyDescent="0.25">
      <c r="A63" s="137">
        <v>2337398</v>
      </c>
      <c r="B63" s="130">
        <v>1978</v>
      </c>
      <c r="C63" s="11" t="s">
        <v>18</v>
      </c>
      <c r="D63" s="11">
        <f>'Rec y Obligaciones'!DF63</f>
        <v>258564</v>
      </c>
      <c r="E63" s="10">
        <f>'Rec y Obligaciones'!DH63+'Rec y Obligaciones'!DK63</f>
        <v>63130</v>
      </c>
      <c r="F63" s="11">
        <f t="shared" si="0"/>
        <v>321694</v>
      </c>
      <c r="G63" s="11">
        <f t="shared" si="1"/>
        <v>13.762910723804847</v>
      </c>
      <c r="H63" s="11">
        <f t="shared" si="2"/>
        <v>2.7008665190951646</v>
      </c>
      <c r="I63" s="10">
        <f>'Rec y Obligaciones'!EA63+E63</f>
        <v>402570</v>
      </c>
      <c r="J63" s="10">
        <f>'Rec y Obligaciones'!EA63</f>
        <v>339440</v>
      </c>
      <c r="K63" s="10">
        <f t="shared" si="3"/>
        <v>63130</v>
      </c>
      <c r="L63" s="11">
        <f t="shared" si="4"/>
        <v>17.2229975382883</v>
      </c>
      <c r="M63" s="11">
        <f t="shared" si="7"/>
        <v>21.117395751850299</v>
      </c>
      <c r="N63" s="11">
        <f>'Rec y Obligaciones'!DE63+'Rec y Obligaciones'!DF63+'Rec y Obligaciones'!DG63+E63</f>
        <v>350964</v>
      </c>
      <c r="O63" s="11">
        <f t="shared" si="5"/>
        <v>15.015157880686131</v>
      </c>
      <c r="P63" s="11">
        <f t="shared" si="6"/>
        <v>21.769059159464433</v>
      </c>
    </row>
    <row r="64" spans="1:16" ht="15.75" x14ac:dyDescent="0.25">
      <c r="A64" s="137">
        <v>3067526</v>
      </c>
      <c r="B64" s="130">
        <v>1979</v>
      </c>
      <c r="C64" s="11" t="s">
        <v>18</v>
      </c>
      <c r="D64" s="11">
        <f>'Rec y Obligaciones'!DF64</f>
        <v>459500</v>
      </c>
      <c r="E64" s="10">
        <f>'Rec y Obligaciones'!DH64+'Rec y Obligaciones'!DK64</f>
        <v>143300</v>
      </c>
      <c r="F64" s="11">
        <f t="shared" si="0"/>
        <v>602800</v>
      </c>
      <c r="G64" s="11">
        <f t="shared" si="1"/>
        <v>19.651015182919394</v>
      </c>
      <c r="H64" s="11">
        <f t="shared" si="2"/>
        <v>4.6715170466362794</v>
      </c>
      <c r="I64" s="10">
        <f>'Rec y Obligaciones'!EA64+E64</f>
        <v>688901.24</v>
      </c>
      <c r="J64" s="10">
        <f>'Rec y Obligaciones'!EA64</f>
        <v>545601.24</v>
      </c>
      <c r="K64" s="10">
        <f t="shared" si="3"/>
        <v>143300</v>
      </c>
      <c r="L64" s="11">
        <f t="shared" si="4"/>
        <v>22.457877781639016</v>
      </c>
      <c r="M64" s="11">
        <f t="shared" si="7"/>
        <v>71.125826564324228</v>
      </c>
      <c r="N64" s="11">
        <f>'Rec y Obligaciones'!DE64+'Rec y Obligaciones'!DF64+'Rec y Obligaciones'!DG64+E64</f>
        <v>625100</v>
      </c>
      <c r="O64" s="11">
        <f t="shared" si="5"/>
        <v>20.377985386268936</v>
      </c>
      <c r="P64" s="11">
        <f t="shared" si="6"/>
        <v>78.1094357256015</v>
      </c>
    </row>
    <row r="65" spans="1:16" ht="15.75" x14ac:dyDescent="0.25">
      <c r="A65" s="137">
        <v>4391907</v>
      </c>
      <c r="B65" s="130">
        <v>1980</v>
      </c>
      <c r="C65" s="11" t="s">
        <v>18</v>
      </c>
      <c r="D65" s="11">
        <f>'Rec y Obligaciones'!DF65</f>
        <v>611400</v>
      </c>
      <c r="E65" s="10">
        <f>'Rec y Obligaciones'!DH65+'Rec y Obligaciones'!DK65</f>
        <v>184100</v>
      </c>
      <c r="F65" s="11">
        <f t="shared" si="0"/>
        <v>795500</v>
      </c>
      <c r="G65" s="11">
        <f t="shared" si="1"/>
        <v>18.112860768682033</v>
      </c>
      <c r="H65" s="11">
        <f t="shared" si="2"/>
        <v>4.1918009648200663</v>
      </c>
      <c r="I65" s="10">
        <f>'Rec y Obligaciones'!EA65+E65</f>
        <v>933831.67999999993</v>
      </c>
      <c r="J65" s="10">
        <f>'Rec y Obligaciones'!EA65</f>
        <v>749731.67999999993</v>
      </c>
      <c r="K65" s="10">
        <f t="shared" si="3"/>
        <v>184100</v>
      </c>
      <c r="L65" s="11">
        <f t="shared" si="4"/>
        <v>21.262555878346241</v>
      </c>
      <c r="M65" s="11">
        <f t="shared" si="7"/>
        <v>35.55378126478621</v>
      </c>
      <c r="N65" s="11">
        <f>'Rec y Obligaciones'!DE65+'Rec y Obligaciones'!DF65+'Rec y Obligaciones'!DG65+E65</f>
        <v>842600</v>
      </c>
      <c r="O65" s="11">
        <f t="shared" si="5"/>
        <v>19.185287848763647</v>
      </c>
      <c r="P65" s="11">
        <f t="shared" si="6"/>
        <v>34.79443289073749</v>
      </c>
    </row>
    <row r="66" spans="1:16" ht="15.75" x14ac:dyDescent="0.25">
      <c r="A66" s="137">
        <v>6032265.5</v>
      </c>
      <c r="B66" s="130">
        <v>1981</v>
      </c>
      <c r="C66" s="11" t="s">
        <v>18</v>
      </c>
      <c r="D66" s="11">
        <f>'Rec y Obligaciones'!DF66</f>
        <v>900000</v>
      </c>
      <c r="E66" s="10">
        <f>'Rec y Obligaciones'!DH66+'Rec y Obligaciones'!DK66</f>
        <v>469900</v>
      </c>
      <c r="F66" s="11">
        <f t="shared" si="0"/>
        <v>1369900</v>
      </c>
      <c r="G66" s="11">
        <f t="shared" si="1"/>
        <v>22.709544200267711</v>
      </c>
      <c r="H66" s="11">
        <f t="shared" si="2"/>
        <v>7.7897764944198826</v>
      </c>
      <c r="I66" s="10">
        <f>'Rec y Obligaciones'!EA66+E66</f>
        <v>1546950.4</v>
      </c>
      <c r="J66" s="10">
        <f>'Rec y Obligaciones'!EA66</f>
        <v>1077050.3999999999</v>
      </c>
      <c r="K66" s="10">
        <f t="shared" si="3"/>
        <v>469900</v>
      </c>
      <c r="L66" s="11">
        <f t="shared" si="4"/>
        <v>25.644600689409309</v>
      </c>
      <c r="M66" s="11">
        <f t="shared" si="7"/>
        <v>65.656234750999246</v>
      </c>
      <c r="N66" s="11">
        <f>'Rec y Obligaciones'!DE66+'Rec y Obligaciones'!DF66+'Rec y Obligaciones'!DG66+E66</f>
        <v>1421100</v>
      </c>
      <c r="O66" s="11">
        <f t="shared" si="5"/>
        <v>23.558313207533722</v>
      </c>
      <c r="P66" s="11">
        <f t="shared" si="6"/>
        <v>68.656539283171142</v>
      </c>
    </row>
    <row r="67" spans="1:16" ht="15.75" x14ac:dyDescent="0.25">
      <c r="A67" s="137">
        <v>9595751.5</v>
      </c>
      <c r="B67" s="130">
        <v>1982</v>
      </c>
      <c r="C67" s="11" t="s">
        <v>18</v>
      </c>
      <c r="D67" s="11">
        <f>'Rec y Obligaciones'!DF67</f>
        <v>2137400</v>
      </c>
      <c r="E67" s="10">
        <f>'Rec y Obligaciones'!DH67+'Rec y Obligaciones'!DK67</f>
        <v>1869000</v>
      </c>
      <c r="F67" s="11">
        <f t="shared" si="0"/>
        <v>4006400</v>
      </c>
      <c r="G67" s="11">
        <f t="shared" si="1"/>
        <v>41.75181068413454</v>
      </c>
      <c r="H67" s="11">
        <f t="shared" si="2"/>
        <v>19.477369750560964</v>
      </c>
      <c r="I67" s="10">
        <f>'Rec y Obligaciones'!EA67+E67</f>
        <v>4455416.5</v>
      </c>
      <c r="J67" s="10">
        <f>'Rec y Obligaciones'!EA67</f>
        <v>2586416.5</v>
      </c>
      <c r="K67" s="10">
        <f>E67</f>
        <v>1869000</v>
      </c>
      <c r="L67" s="11">
        <f t="shared" si="4"/>
        <v>46.431136737961587</v>
      </c>
      <c r="M67" s="11">
        <f t="shared" si="7"/>
        <v>188.01288651530137</v>
      </c>
      <c r="N67" s="11">
        <f>'Rec y Obligaciones'!DE67+'Rec y Obligaciones'!DF67+'Rec y Obligaciones'!DG67+E67</f>
        <v>4314300</v>
      </c>
      <c r="O67" s="11">
        <f t="shared" si="5"/>
        <v>44.960522372843862</v>
      </c>
      <c r="P67" s="11">
        <f t="shared" si="6"/>
        <v>203.58876926324677</v>
      </c>
    </row>
    <row r="68" spans="1:16" ht="15.75" x14ac:dyDescent="0.25">
      <c r="A68" s="137">
        <v>17493311.75</v>
      </c>
      <c r="B68" s="130">
        <v>1983</v>
      </c>
      <c r="C68" s="11" t="s">
        <v>18</v>
      </c>
      <c r="D68" s="11" t="s">
        <v>18</v>
      </c>
      <c r="E68" s="11" t="s">
        <v>18</v>
      </c>
      <c r="F68" s="11" t="s">
        <v>18</v>
      </c>
      <c r="G68" s="11" t="s">
        <v>18</v>
      </c>
      <c r="H68" s="11" t="s">
        <v>18</v>
      </c>
      <c r="I68" s="11" t="s">
        <v>18</v>
      </c>
      <c r="J68" s="11" t="s">
        <v>18</v>
      </c>
      <c r="K68" s="11" t="s">
        <v>18</v>
      </c>
      <c r="L68" s="11" t="s">
        <v>18</v>
      </c>
      <c r="M68" s="11" t="s">
        <v>18</v>
      </c>
      <c r="N68" s="11" t="s">
        <v>18</v>
      </c>
      <c r="O68" s="11" t="s">
        <v>18</v>
      </c>
      <c r="P68" s="11" t="s">
        <v>18</v>
      </c>
    </row>
    <row r="69" spans="1:16" ht="15.75" x14ac:dyDescent="0.25">
      <c r="A69" s="137">
        <v>28659770.25</v>
      </c>
      <c r="B69" s="130">
        <v>1984</v>
      </c>
      <c r="C69" s="11" t="s">
        <v>18</v>
      </c>
      <c r="D69" s="11" t="s">
        <v>18</v>
      </c>
      <c r="E69" s="11" t="s">
        <v>18</v>
      </c>
      <c r="F69" s="11" t="s">
        <v>18</v>
      </c>
      <c r="G69" s="11" t="s">
        <v>18</v>
      </c>
      <c r="H69" s="11" t="s">
        <v>18</v>
      </c>
      <c r="I69" s="11" t="s">
        <v>18</v>
      </c>
      <c r="J69" s="11" t="s">
        <v>18</v>
      </c>
      <c r="K69" s="11" t="s">
        <v>18</v>
      </c>
      <c r="L69" s="11" t="s">
        <v>18</v>
      </c>
      <c r="M69" s="11" t="s">
        <v>18</v>
      </c>
      <c r="N69" s="11" t="s">
        <v>18</v>
      </c>
      <c r="O69" s="11" t="s">
        <v>18</v>
      </c>
      <c r="P69" s="11" t="s">
        <v>18</v>
      </c>
    </row>
    <row r="70" spans="1:16" ht="15.75" x14ac:dyDescent="0.25">
      <c r="A70" s="137">
        <v>45940612.5</v>
      </c>
      <c r="B70" s="130">
        <v>1985</v>
      </c>
      <c r="C70" s="11" t="s">
        <v>18</v>
      </c>
      <c r="D70" s="11" t="s">
        <v>18</v>
      </c>
      <c r="E70" s="11" t="s">
        <v>18</v>
      </c>
      <c r="F70" s="11" t="s">
        <v>18</v>
      </c>
      <c r="G70" s="11" t="s">
        <v>18</v>
      </c>
      <c r="H70" s="11" t="s">
        <v>18</v>
      </c>
      <c r="I70" s="11" t="s">
        <v>18</v>
      </c>
      <c r="J70" s="11" t="s">
        <v>18</v>
      </c>
      <c r="K70" s="11" t="s">
        <v>18</v>
      </c>
      <c r="L70" s="11" t="s">
        <v>18</v>
      </c>
      <c r="M70" s="11" t="s">
        <v>18</v>
      </c>
      <c r="N70" s="11" t="s">
        <v>18</v>
      </c>
      <c r="O70" s="11" t="s">
        <v>18</v>
      </c>
      <c r="P70" s="11" t="s">
        <v>18</v>
      </c>
    </row>
    <row r="71" spans="1:16" ht="15.75" x14ac:dyDescent="0.25">
      <c r="A71" s="137">
        <v>76306560.75</v>
      </c>
      <c r="B71" s="130">
        <v>1986</v>
      </c>
      <c r="C71" s="11" t="s">
        <v>18</v>
      </c>
      <c r="D71" s="11" t="s">
        <v>18</v>
      </c>
      <c r="E71" s="11" t="s">
        <v>18</v>
      </c>
      <c r="F71" s="11" t="s">
        <v>18</v>
      </c>
      <c r="G71" s="11" t="s">
        <v>18</v>
      </c>
      <c r="H71" s="11" t="s">
        <v>18</v>
      </c>
      <c r="I71" s="11" t="s">
        <v>18</v>
      </c>
      <c r="J71" s="11" t="s">
        <v>18</v>
      </c>
      <c r="K71" s="11" t="s">
        <v>18</v>
      </c>
      <c r="L71" s="11" t="s">
        <v>18</v>
      </c>
      <c r="M71" s="11" t="s">
        <v>18</v>
      </c>
      <c r="N71" s="11" t="s">
        <v>18</v>
      </c>
      <c r="O71" s="11" t="s">
        <v>18</v>
      </c>
      <c r="P71" s="11" t="s">
        <v>18</v>
      </c>
    </row>
    <row r="72" spans="1:16" ht="15.75" x14ac:dyDescent="0.25">
      <c r="A72" s="137">
        <v>185542049</v>
      </c>
      <c r="B72" s="130">
        <v>1987</v>
      </c>
      <c r="C72" s="11" t="s">
        <v>18</v>
      </c>
      <c r="D72" s="11" t="s">
        <v>18</v>
      </c>
      <c r="E72" s="11" t="s">
        <v>18</v>
      </c>
      <c r="F72" s="11" t="s">
        <v>18</v>
      </c>
      <c r="G72" s="11" t="s">
        <v>18</v>
      </c>
      <c r="H72" s="11" t="s">
        <v>18</v>
      </c>
      <c r="I72" s="11" t="s">
        <v>18</v>
      </c>
      <c r="J72" s="11" t="s">
        <v>18</v>
      </c>
      <c r="K72" s="11" t="s">
        <v>18</v>
      </c>
      <c r="L72" s="11" t="s">
        <v>18</v>
      </c>
      <c r="M72" s="11" t="s">
        <v>18</v>
      </c>
      <c r="N72" s="11" t="s">
        <v>18</v>
      </c>
      <c r="O72" s="11" t="s">
        <v>18</v>
      </c>
      <c r="P72" s="11" t="s">
        <v>18</v>
      </c>
    </row>
    <row r="73" spans="1:16" ht="15.75" x14ac:dyDescent="0.25">
      <c r="A73" s="137">
        <v>378979147.25</v>
      </c>
      <c r="B73" s="130">
        <v>1988</v>
      </c>
      <c r="C73" s="11" t="s">
        <v>18</v>
      </c>
      <c r="D73" s="11" t="s">
        <v>18</v>
      </c>
      <c r="E73" s="11" t="s">
        <v>18</v>
      </c>
      <c r="F73" s="11" t="s">
        <v>18</v>
      </c>
      <c r="G73" s="11" t="s">
        <v>18</v>
      </c>
      <c r="H73" s="11" t="s">
        <v>18</v>
      </c>
      <c r="I73" s="11" t="s">
        <v>18</v>
      </c>
      <c r="J73" s="11" t="s">
        <v>18</v>
      </c>
      <c r="K73" s="11" t="s">
        <v>18</v>
      </c>
      <c r="L73" s="11" t="s">
        <v>18</v>
      </c>
      <c r="M73" s="11" t="s">
        <v>18</v>
      </c>
      <c r="N73" s="11" t="s">
        <v>18</v>
      </c>
      <c r="O73" s="11" t="s">
        <v>18</v>
      </c>
      <c r="P73" s="11" t="s">
        <v>18</v>
      </c>
    </row>
    <row r="74" spans="1:16" ht="15.75" x14ac:dyDescent="0.25">
      <c r="A74" s="137">
        <v>499435646.25</v>
      </c>
      <c r="B74" s="130">
        <v>1989</v>
      </c>
      <c r="C74" s="11" t="s">
        <v>18</v>
      </c>
      <c r="D74" s="11" t="s">
        <v>18</v>
      </c>
      <c r="E74" s="11" t="s">
        <v>18</v>
      </c>
      <c r="F74" s="11" t="s">
        <v>18</v>
      </c>
      <c r="G74" s="11" t="s">
        <v>18</v>
      </c>
      <c r="H74" s="11" t="s">
        <v>18</v>
      </c>
      <c r="I74" s="11" t="s">
        <v>18</v>
      </c>
      <c r="J74" s="11" t="s">
        <v>18</v>
      </c>
      <c r="K74" s="11" t="s">
        <v>18</v>
      </c>
      <c r="L74" s="11" t="s">
        <v>18</v>
      </c>
      <c r="M74" s="11" t="s">
        <v>18</v>
      </c>
      <c r="N74" s="11" t="s">
        <v>18</v>
      </c>
      <c r="O74" s="11" t="s">
        <v>18</v>
      </c>
      <c r="P74" s="11" t="s">
        <v>18</v>
      </c>
    </row>
    <row r="75" spans="1:16" ht="15.75" x14ac:dyDescent="0.25">
      <c r="A75" s="137">
        <v>672000052.25</v>
      </c>
      <c r="B75" s="131">
        <v>1990</v>
      </c>
      <c r="C75" s="11" t="s">
        <v>18</v>
      </c>
      <c r="D75" s="11" t="s">
        <v>18</v>
      </c>
      <c r="E75" s="11" t="s">
        <v>18</v>
      </c>
      <c r="F75" s="11" t="s">
        <v>18</v>
      </c>
      <c r="G75" s="11" t="s">
        <v>18</v>
      </c>
      <c r="H75" s="11" t="s">
        <v>18</v>
      </c>
      <c r="I75" s="11" t="s">
        <v>18</v>
      </c>
      <c r="J75" s="11" t="s">
        <v>18</v>
      </c>
      <c r="K75" s="11" t="s">
        <v>18</v>
      </c>
      <c r="L75" s="11" t="s">
        <v>18</v>
      </c>
      <c r="M75" s="11" t="s">
        <v>18</v>
      </c>
      <c r="N75" s="11" t="s">
        <v>18</v>
      </c>
      <c r="O75" s="11" t="s">
        <v>18</v>
      </c>
      <c r="P75" s="11" t="s">
        <v>18</v>
      </c>
    </row>
  </sheetData>
  <mergeCells count="18">
    <mergeCell ref="D31:F32"/>
    <mergeCell ref="B2:B4"/>
    <mergeCell ref="I2:M2"/>
    <mergeCell ref="I3:I4"/>
    <mergeCell ref="M3:M4"/>
    <mergeCell ref="L3:L4"/>
    <mergeCell ref="C2:C4"/>
    <mergeCell ref="F2:F4"/>
    <mergeCell ref="G2:G4"/>
    <mergeCell ref="D2:D4"/>
    <mergeCell ref="E2:E4"/>
    <mergeCell ref="H2:H4"/>
    <mergeCell ref="A2:A4"/>
    <mergeCell ref="I1:P1"/>
    <mergeCell ref="N2:P2"/>
    <mergeCell ref="N3:N4"/>
    <mergeCell ref="O3:O4"/>
    <mergeCell ref="P3:P4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5"/>
  <sheetViews>
    <sheetView topLeftCell="A13" workbookViewId="0">
      <selection activeCell="B21" sqref="B21"/>
    </sheetView>
  </sheetViews>
  <sheetFormatPr baseColWidth="10" defaultRowHeight="15" x14ac:dyDescent="0.25"/>
  <cols>
    <col min="2" max="2" width="14.42578125" customWidth="1"/>
    <col min="3" max="3" width="16.140625" customWidth="1"/>
    <col min="4" max="4" width="15.7109375" customWidth="1"/>
  </cols>
  <sheetData>
    <row r="1" spans="1:4" ht="15.75" x14ac:dyDescent="0.25">
      <c r="B1" s="132" t="s">
        <v>267</v>
      </c>
      <c r="C1" s="133"/>
      <c r="D1" s="133"/>
    </row>
    <row r="2" spans="1:4" ht="19.5" customHeight="1" x14ac:dyDescent="0.25">
      <c r="A2" s="167" t="s">
        <v>128</v>
      </c>
      <c r="B2" s="135" t="s">
        <v>268</v>
      </c>
      <c r="C2" s="135"/>
      <c r="D2" s="135"/>
    </row>
    <row r="3" spans="1:4" ht="15" customHeight="1" x14ac:dyDescent="0.25">
      <c r="A3" s="168"/>
      <c r="B3" s="172" t="s">
        <v>269</v>
      </c>
      <c r="C3" s="172" t="s">
        <v>270</v>
      </c>
      <c r="D3" s="172" t="s">
        <v>271</v>
      </c>
    </row>
    <row r="4" spans="1:4" ht="15.75" customHeight="1" thickBot="1" x14ac:dyDescent="0.3">
      <c r="A4" s="169"/>
      <c r="B4" s="176"/>
      <c r="C4" s="176"/>
      <c r="D4" s="176"/>
    </row>
    <row r="5" spans="1:4" ht="16.5" thickTop="1" x14ac:dyDescent="0.25">
      <c r="A5" s="129">
        <v>1920</v>
      </c>
      <c r="B5" s="121" t="s">
        <v>18</v>
      </c>
      <c r="C5" s="121" t="s">
        <v>18</v>
      </c>
      <c r="D5" s="121" t="s">
        <v>18</v>
      </c>
    </row>
    <row r="6" spans="1:4" ht="15.75" x14ac:dyDescent="0.25">
      <c r="A6" s="130">
        <v>1921</v>
      </c>
      <c r="B6" s="121" t="s">
        <v>18</v>
      </c>
      <c r="C6" s="121" t="s">
        <v>18</v>
      </c>
      <c r="D6" s="121" t="s">
        <v>18</v>
      </c>
    </row>
    <row r="7" spans="1:4" ht="15.75" x14ac:dyDescent="0.25">
      <c r="A7" s="130">
        <v>1922</v>
      </c>
      <c r="B7" s="121" t="s">
        <v>18</v>
      </c>
      <c r="C7" s="121" t="s">
        <v>18</v>
      </c>
      <c r="D7" s="121" t="s">
        <v>18</v>
      </c>
    </row>
    <row r="8" spans="1:4" ht="15.75" x14ac:dyDescent="0.25">
      <c r="A8" s="130">
        <v>1923</v>
      </c>
      <c r="B8" s="121" t="s">
        <v>18</v>
      </c>
      <c r="C8" s="121" t="s">
        <v>18</v>
      </c>
      <c r="D8" s="121" t="s">
        <v>18</v>
      </c>
    </row>
    <row r="9" spans="1:4" ht="15.75" x14ac:dyDescent="0.25">
      <c r="A9" s="130">
        <v>1924</v>
      </c>
      <c r="B9" s="121" t="s">
        <v>18</v>
      </c>
      <c r="C9" s="121" t="s">
        <v>18</v>
      </c>
      <c r="D9" s="121" t="s">
        <v>18</v>
      </c>
    </row>
    <row r="10" spans="1:4" ht="15.75" x14ac:dyDescent="0.25">
      <c r="A10" s="130">
        <v>1925</v>
      </c>
      <c r="B10" s="121" t="s">
        <v>18</v>
      </c>
      <c r="C10" s="121" t="s">
        <v>18</v>
      </c>
      <c r="D10" s="121" t="s">
        <v>18</v>
      </c>
    </row>
    <row r="11" spans="1:4" ht="15.75" x14ac:dyDescent="0.25">
      <c r="A11" s="130">
        <v>1926</v>
      </c>
      <c r="B11" s="121" t="s">
        <v>18</v>
      </c>
      <c r="C11" s="121" t="s">
        <v>18</v>
      </c>
      <c r="D11" s="121" t="s">
        <v>18</v>
      </c>
    </row>
    <row r="12" spans="1:4" ht="15.75" x14ac:dyDescent="0.25">
      <c r="A12" s="130">
        <v>1927</v>
      </c>
      <c r="B12" s="121" t="s">
        <v>18</v>
      </c>
      <c r="C12" s="121" t="s">
        <v>18</v>
      </c>
      <c r="D12" s="121" t="s">
        <v>18</v>
      </c>
    </row>
    <row r="13" spans="1:4" ht="15.75" x14ac:dyDescent="0.25">
      <c r="A13" s="130">
        <v>1928</v>
      </c>
      <c r="B13" s="121" t="s">
        <v>18</v>
      </c>
      <c r="C13" s="121" t="s">
        <v>18</v>
      </c>
      <c r="D13" s="121" t="s">
        <v>18</v>
      </c>
    </row>
    <row r="14" spans="1:4" ht="15.75" x14ac:dyDescent="0.25">
      <c r="A14" s="130">
        <v>1929</v>
      </c>
      <c r="B14" s="121" t="s">
        <v>18</v>
      </c>
      <c r="C14" s="121" t="s">
        <v>18</v>
      </c>
      <c r="D14" s="121" t="s">
        <v>18</v>
      </c>
    </row>
    <row r="15" spans="1:4" ht="15.75" x14ac:dyDescent="0.25">
      <c r="A15" s="130">
        <v>1930</v>
      </c>
      <c r="B15" s="121" t="s">
        <v>18</v>
      </c>
      <c r="C15" s="121" t="s">
        <v>18</v>
      </c>
      <c r="D15" s="121" t="s">
        <v>18</v>
      </c>
    </row>
    <row r="16" spans="1:4" ht="15.75" x14ac:dyDescent="0.25">
      <c r="A16" s="130">
        <v>1931</v>
      </c>
      <c r="B16" s="121" t="s">
        <v>18</v>
      </c>
      <c r="C16" s="121" t="s">
        <v>18</v>
      </c>
      <c r="D16" s="121" t="s">
        <v>18</v>
      </c>
    </row>
    <row r="17" spans="1:4" ht="15.75" x14ac:dyDescent="0.25">
      <c r="A17" s="130">
        <v>1932</v>
      </c>
      <c r="B17" s="121" t="s">
        <v>18</v>
      </c>
      <c r="C17" s="121" t="s">
        <v>18</v>
      </c>
      <c r="D17" s="121" t="s">
        <v>18</v>
      </c>
    </row>
    <row r="18" spans="1:4" ht="15.75" x14ac:dyDescent="0.25">
      <c r="A18" s="130">
        <v>1933</v>
      </c>
      <c r="B18" s="134">
        <f>'Rec y Obligaciones'!CA18+'Rec y Obligaciones'!CH18</f>
        <v>325</v>
      </c>
      <c r="C18" s="121" t="s">
        <v>18</v>
      </c>
      <c r="D18" s="121" t="s">
        <v>18</v>
      </c>
    </row>
    <row r="19" spans="1:4" ht="15.75" x14ac:dyDescent="0.25">
      <c r="A19" s="130">
        <v>1934</v>
      </c>
      <c r="B19" s="134">
        <f>'Rec y Obligaciones'!CA19+'Rec y Obligaciones'!CH19</f>
        <v>339</v>
      </c>
      <c r="C19" s="134">
        <f>((B19/B18)-1)*100</f>
        <v>4.3076923076923013</v>
      </c>
      <c r="D19" s="134">
        <f t="shared" ref="D19:D63" si="0">B19-B18</f>
        <v>14</v>
      </c>
    </row>
    <row r="20" spans="1:4" ht="15.75" x14ac:dyDescent="0.25">
      <c r="A20" s="130">
        <v>1935</v>
      </c>
      <c r="B20" s="134">
        <f>'Rec y Obligaciones'!CA20+'Rec y Obligaciones'!CH20</f>
        <v>382</v>
      </c>
      <c r="C20" s="134">
        <f>((B20/B19)-1)*100</f>
        <v>12.684365781710905</v>
      </c>
      <c r="D20" s="134">
        <f t="shared" si="0"/>
        <v>43</v>
      </c>
    </row>
    <row r="21" spans="1:4" ht="15.75" x14ac:dyDescent="0.25">
      <c r="A21" s="130">
        <v>1936</v>
      </c>
      <c r="B21" s="134">
        <f>'Rec y Obligaciones'!CA21+'Rec y Obligaciones'!CH21</f>
        <v>427</v>
      </c>
      <c r="C21" s="134">
        <f t="shared" ref="C21:C63" si="1">((B21/B20)-1)*100</f>
        <v>11.780104712041894</v>
      </c>
      <c r="D21" s="134">
        <f t="shared" si="0"/>
        <v>45</v>
      </c>
    </row>
    <row r="22" spans="1:4" ht="15.75" x14ac:dyDescent="0.25">
      <c r="A22" s="130">
        <v>1937</v>
      </c>
      <c r="B22" s="134">
        <f>'Rec y Obligaciones'!CA22+'Rec y Obligaciones'!CH22</f>
        <v>411</v>
      </c>
      <c r="C22" s="134">
        <f t="shared" si="1"/>
        <v>-3.7470725995316201</v>
      </c>
      <c r="D22" s="134">
        <f t="shared" si="0"/>
        <v>-16</v>
      </c>
    </row>
    <row r="23" spans="1:4" ht="15.75" x14ac:dyDescent="0.25">
      <c r="A23" s="130">
        <v>1938</v>
      </c>
      <c r="B23" s="134">
        <f>'Rec y Obligaciones'!CA23+'Rec y Obligaciones'!CH23</f>
        <v>394</v>
      </c>
      <c r="C23" s="134">
        <f t="shared" si="1"/>
        <v>-4.1362530413625258</v>
      </c>
      <c r="D23" s="134">
        <f t="shared" si="0"/>
        <v>-17</v>
      </c>
    </row>
    <row r="24" spans="1:4" ht="15.75" x14ac:dyDescent="0.25">
      <c r="A24" s="130">
        <v>1939</v>
      </c>
      <c r="B24" s="134">
        <f>'Rec y Obligaciones'!CA24+'Rec y Obligaciones'!CH24</f>
        <v>508</v>
      </c>
      <c r="C24" s="134">
        <f t="shared" si="1"/>
        <v>28.934010152284273</v>
      </c>
      <c r="D24" s="134">
        <f t="shared" si="0"/>
        <v>114</v>
      </c>
    </row>
    <row r="25" spans="1:4" ht="15.75" x14ac:dyDescent="0.25">
      <c r="A25" s="130">
        <v>1940</v>
      </c>
      <c r="B25" s="134">
        <f>'Rec y Obligaciones'!CA25+'Rec y Obligaciones'!CH25</f>
        <v>656</v>
      </c>
      <c r="C25" s="134">
        <f t="shared" si="1"/>
        <v>29.133858267716526</v>
      </c>
      <c r="D25" s="134">
        <f t="shared" si="0"/>
        <v>148</v>
      </c>
    </row>
    <row r="26" spans="1:4" ht="15.75" x14ac:dyDescent="0.25">
      <c r="A26" s="130">
        <v>1941</v>
      </c>
      <c r="B26" s="134">
        <f>'Rec y Obligaciones'!CA26+'Rec y Obligaciones'!CH26</f>
        <v>813</v>
      </c>
      <c r="C26" s="134">
        <f t="shared" si="1"/>
        <v>23.932926829268286</v>
      </c>
      <c r="D26" s="134">
        <f t="shared" si="0"/>
        <v>157</v>
      </c>
    </row>
    <row r="27" spans="1:4" ht="15.75" x14ac:dyDescent="0.25">
      <c r="A27" s="130">
        <v>1942</v>
      </c>
      <c r="B27" s="134">
        <f>'Rec y Obligaciones'!CA27+'Rec y Obligaciones'!CH27</f>
        <v>1227</v>
      </c>
      <c r="C27" s="134">
        <f t="shared" si="1"/>
        <v>50.922509225092249</v>
      </c>
      <c r="D27" s="134">
        <f t="shared" si="0"/>
        <v>414</v>
      </c>
    </row>
    <row r="28" spans="1:4" ht="15.75" x14ac:dyDescent="0.25">
      <c r="A28" s="130">
        <v>1943</v>
      </c>
      <c r="B28" s="134">
        <f>'Rec y Obligaciones'!CA28+'Rec y Obligaciones'!CH28</f>
        <v>1930</v>
      </c>
      <c r="C28" s="134">
        <f t="shared" si="1"/>
        <v>57.29421352893236</v>
      </c>
      <c r="D28" s="134">
        <f t="shared" si="0"/>
        <v>703</v>
      </c>
    </row>
    <row r="29" spans="1:4" ht="15.75" x14ac:dyDescent="0.25">
      <c r="A29" s="130">
        <v>1944</v>
      </c>
      <c r="B29" s="134">
        <f>'Rec y Obligaciones'!CA29+'Rec y Obligaciones'!CH29</f>
        <v>2536</v>
      </c>
      <c r="C29" s="134">
        <f t="shared" si="1"/>
        <v>31.398963730569939</v>
      </c>
      <c r="D29" s="134">
        <f t="shared" si="0"/>
        <v>606</v>
      </c>
    </row>
    <row r="30" spans="1:4" ht="15.75" x14ac:dyDescent="0.25">
      <c r="A30" s="130">
        <v>1945</v>
      </c>
      <c r="B30" s="134">
        <f>'Rec y Obligaciones'!CA30+'Rec y Obligaciones'!CH30</f>
        <v>3238</v>
      </c>
      <c r="C30" s="134">
        <f t="shared" si="1"/>
        <v>27.681388012618303</v>
      </c>
      <c r="D30" s="134">
        <f t="shared" si="0"/>
        <v>702</v>
      </c>
    </row>
    <row r="31" spans="1:4" ht="15.75" x14ac:dyDescent="0.25">
      <c r="A31" s="130">
        <v>1946</v>
      </c>
      <c r="B31" s="134">
        <f>'Rec y Obligaciones'!CA31+'Rec y Obligaciones'!CH31</f>
        <v>3319</v>
      </c>
      <c r="C31" s="134">
        <f t="shared" si="1"/>
        <v>2.5015441630636293</v>
      </c>
      <c r="D31" s="134">
        <f t="shared" si="0"/>
        <v>81</v>
      </c>
    </row>
    <row r="32" spans="1:4" ht="15.75" x14ac:dyDescent="0.25">
      <c r="A32" s="130">
        <v>1947</v>
      </c>
      <c r="B32" s="134">
        <f>'Rec y Obligaciones'!CA32+'Rec y Obligaciones'!CH32</f>
        <v>3435</v>
      </c>
      <c r="C32" s="134">
        <f t="shared" si="1"/>
        <v>3.4950286230792438</v>
      </c>
      <c r="D32" s="134">
        <f t="shared" si="0"/>
        <v>116</v>
      </c>
    </row>
    <row r="33" spans="1:4" ht="15.75" x14ac:dyDescent="0.25">
      <c r="A33" s="130">
        <v>1948</v>
      </c>
      <c r="B33" s="134">
        <f>'Rec y Obligaciones'!CA33+'Rec y Obligaciones'!CH33</f>
        <v>3858</v>
      </c>
      <c r="C33" s="134">
        <f t="shared" si="1"/>
        <v>12.314410480349336</v>
      </c>
      <c r="D33" s="134">
        <f t="shared" si="0"/>
        <v>423</v>
      </c>
    </row>
    <row r="34" spans="1:4" ht="15.75" x14ac:dyDescent="0.25">
      <c r="A34" s="130">
        <v>1949</v>
      </c>
      <c r="B34" s="134">
        <f>'Rec y Obligaciones'!CA34+'Rec y Obligaciones'!CH34</f>
        <v>4257</v>
      </c>
      <c r="C34" s="134">
        <f t="shared" si="1"/>
        <v>10.342146189735612</v>
      </c>
      <c r="D34" s="134">
        <f t="shared" si="0"/>
        <v>399</v>
      </c>
    </row>
    <row r="35" spans="1:4" ht="15.75" x14ac:dyDescent="0.25">
      <c r="A35" s="130">
        <v>1950</v>
      </c>
      <c r="B35" s="134">
        <f>'Rec y Obligaciones'!CA35+'Rec y Obligaciones'!CH35</f>
        <v>5650</v>
      </c>
      <c r="C35" s="134">
        <f t="shared" si="1"/>
        <v>32.722574583039709</v>
      </c>
      <c r="D35" s="134">
        <f t="shared" si="0"/>
        <v>1393</v>
      </c>
    </row>
    <row r="36" spans="1:4" ht="15.75" x14ac:dyDescent="0.25">
      <c r="A36" s="130">
        <v>1951</v>
      </c>
      <c r="B36" s="134">
        <f>'Rec y Obligaciones'!CA36+'Rec y Obligaciones'!CH36</f>
        <v>6493</v>
      </c>
      <c r="C36" s="134">
        <f t="shared" si="1"/>
        <v>14.920353982300893</v>
      </c>
      <c r="D36" s="134">
        <f t="shared" si="0"/>
        <v>843</v>
      </c>
    </row>
    <row r="37" spans="1:4" ht="15.75" x14ac:dyDescent="0.25">
      <c r="A37" s="130">
        <v>1952</v>
      </c>
      <c r="B37" s="134">
        <f>'Rec y Obligaciones'!CA37+'Rec y Obligaciones'!CH37</f>
        <v>7109</v>
      </c>
      <c r="C37" s="134">
        <f t="shared" si="1"/>
        <v>9.4871399969197689</v>
      </c>
      <c r="D37" s="134">
        <f t="shared" si="0"/>
        <v>616</v>
      </c>
    </row>
    <row r="38" spans="1:4" ht="15.75" x14ac:dyDescent="0.25">
      <c r="A38" s="130">
        <v>1953</v>
      </c>
      <c r="B38" s="134">
        <f>'Rec y Obligaciones'!CA38+'Rec y Obligaciones'!CH38</f>
        <v>7427</v>
      </c>
      <c r="C38" s="134">
        <f t="shared" si="1"/>
        <v>4.4732029821353159</v>
      </c>
      <c r="D38" s="134">
        <f t="shared" si="0"/>
        <v>318</v>
      </c>
    </row>
    <row r="39" spans="1:4" ht="15.75" x14ac:dyDescent="0.25">
      <c r="A39" s="130">
        <v>1954</v>
      </c>
      <c r="B39" s="134">
        <f>'Rec y Obligaciones'!CA39+'Rec y Obligaciones'!CH39</f>
        <v>8920</v>
      </c>
      <c r="C39" s="134">
        <f t="shared" si="1"/>
        <v>20.102329338898617</v>
      </c>
      <c r="D39" s="134">
        <f t="shared" si="0"/>
        <v>1493</v>
      </c>
    </row>
    <row r="40" spans="1:4" ht="15.75" x14ac:dyDescent="0.25">
      <c r="A40" s="130">
        <v>1955</v>
      </c>
      <c r="B40" s="134">
        <f>'Rec y Obligaciones'!CA40+'Rec y Obligaciones'!CH40</f>
        <v>10936</v>
      </c>
      <c r="C40" s="134">
        <f t="shared" si="1"/>
        <v>22.600896860986541</v>
      </c>
      <c r="D40" s="134">
        <f t="shared" si="0"/>
        <v>2016</v>
      </c>
    </row>
    <row r="41" spans="1:4" ht="15.75" x14ac:dyDescent="0.25">
      <c r="A41" s="130">
        <v>1956</v>
      </c>
      <c r="B41" s="134">
        <f>'Rec y Obligaciones'!CA41+'Rec y Obligaciones'!CH41</f>
        <v>12486</v>
      </c>
      <c r="C41" s="134">
        <f t="shared" si="1"/>
        <v>14.173372348207746</v>
      </c>
      <c r="D41" s="134">
        <f t="shared" si="0"/>
        <v>1550</v>
      </c>
    </row>
    <row r="42" spans="1:4" ht="15.75" x14ac:dyDescent="0.25">
      <c r="A42" s="130">
        <v>1957</v>
      </c>
      <c r="B42" s="134">
        <f>'Rec y Obligaciones'!CA42+'Rec y Obligaciones'!CH42</f>
        <v>14557</v>
      </c>
      <c r="C42" s="134">
        <f t="shared" si="1"/>
        <v>16.586576966202138</v>
      </c>
      <c r="D42" s="134">
        <f t="shared" si="0"/>
        <v>2071</v>
      </c>
    </row>
    <row r="43" spans="1:4" ht="15.75" x14ac:dyDescent="0.25">
      <c r="A43" s="130">
        <v>1958</v>
      </c>
      <c r="B43" s="134">
        <f>'Rec y Obligaciones'!CA43+'Rec y Obligaciones'!CH43</f>
        <v>16566</v>
      </c>
      <c r="C43" s="134">
        <f t="shared" si="1"/>
        <v>13.800920519337767</v>
      </c>
      <c r="D43" s="134">
        <f t="shared" si="0"/>
        <v>2009</v>
      </c>
    </row>
    <row r="44" spans="1:4" ht="15.75" x14ac:dyDescent="0.25">
      <c r="A44" s="130">
        <v>1959</v>
      </c>
      <c r="B44" s="134">
        <f>'Rec y Obligaciones'!CA44+'Rec y Obligaciones'!CH44</f>
        <v>19718</v>
      </c>
      <c r="C44" s="134">
        <f t="shared" si="1"/>
        <v>19.026922612579988</v>
      </c>
      <c r="D44" s="134">
        <f t="shared" si="0"/>
        <v>3152</v>
      </c>
    </row>
    <row r="45" spans="1:4" ht="15.75" x14ac:dyDescent="0.25">
      <c r="A45" s="130">
        <v>1960</v>
      </c>
      <c r="B45" s="134">
        <f>'Rec y Obligaciones'!CA45+'Rec y Obligaciones'!CH45</f>
        <v>22813</v>
      </c>
      <c r="C45" s="134">
        <f t="shared" si="1"/>
        <v>15.696318084998474</v>
      </c>
      <c r="D45" s="134">
        <f t="shared" si="0"/>
        <v>3095</v>
      </c>
    </row>
    <row r="46" spans="1:4" ht="15.75" x14ac:dyDescent="0.25">
      <c r="A46" s="130">
        <v>1961</v>
      </c>
      <c r="B46" s="134">
        <f>'Rec y Obligaciones'!CA46+'Rec y Obligaciones'!CH46</f>
        <v>26122</v>
      </c>
      <c r="C46" s="134">
        <f t="shared" si="1"/>
        <v>14.504887564108193</v>
      </c>
      <c r="D46" s="134">
        <f t="shared" si="0"/>
        <v>3309</v>
      </c>
    </row>
    <row r="47" spans="1:4" ht="15.75" x14ac:dyDescent="0.25">
      <c r="A47" s="130">
        <v>1962</v>
      </c>
      <c r="B47" s="134">
        <f>'Rec y Obligaciones'!CA47+'Rec y Obligaciones'!CH47</f>
        <v>30590</v>
      </c>
      <c r="C47" s="134">
        <f t="shared" si="1"/>
        <v>17.104356481127027</v>
      </c>
      <c r="D47" s="134">
        <f t="shared" si="0"/>
        <v>4468</v>
      </c>
    </row>
    <row r="48" spans="1:4" ht="15.75" x14ac:dyDescent="0.25">
      <c r="A48" s="130">
        <v>1963</v>
      </c>
      <c r="B48" s="134">
        <f>'Rec y Obligaciones'!CA48+'Rec y Obligaciones'!CH48</f>
        <v>37093</v>
      </c>
      <c r="C48" s="134">
        <f t="shared" si="1"/>
        <v>21.25858123569795</v>
      </c>
      <c r="D48" s="134">
        <f t="shared" si="0"/>
        <v>6503</v>
      </c>
    </row>
    <row r="49" spans="1:4" ht="15.75" x14ac:dyDescent="0.25">
      <c r="A49" s="130">
        <v>1964</v>
      </c>
      <c r="B49" s="134">
        <f>'Rec y Obligaciones'!CA49+'Rec y Obligaciones'!CH49</f>
        <v>46121</v>
      </c>
      <c r="C49" s="134">
        <f t="shared" si="1"/>
        <v>24.338824036880279</v>
      </c>
      <c r="D49" s="134">
        <f t="shared" si="0"/>
        <v>9028</v>
      </c>
    </row>
    <row r="50" spans="1:4" ht="15.75" x14ac:dyDescent="0.25">
      <c r="A50" s="130">
        <v>1965</v>
      </c>
      <c r="B50" s="134">
        <f>'Rec y Obligaciones'!CA50+'Rec y Obligaciones'!CH50</f>
        <v>53144</v>
      </c>
      <c r="C50" s="134">
        <f t="shared" si="1"/>
        <v>15.227336788014135</v>
      </c>
      <c r="D50" s="134">
        <f t="shared" si="0"/>
        <v>7023</v>
      </c>
    </row>
    <row r="51" spans="1:4" ht="15.75" x14ac:dyDescent="0.25">
      <c r="A51" s="130">
        <v>1966</v>
      </c>
      <c r="B51" s="134">
        <f>'Rec y Obligaciones'!CA51+'Rec y Obligaciones'!CH51</f>
        <v>64018</v>
      </c>
      <c r="C51" s="134">
        <f t="shared" si="1"/>
        <v>20.461387927141359</v>
      </c>
      <c r="D51" s="134">
        <f t="shared" si="0"/>
        <v>10874</v>
      </c>
    </row>
    <row r="52" spans="1:4" ht="15.75" x14ac:dyDescent="0.25">
      <c r="A52" s="130">
        <v>1967</v>
      </c>
      <c r="B52" s="134">
        <f>'Rec y Obligaciones'!CA52+'Rec y Obligaciones'!CH52</f>
        <v>76073</v>
      </c>
      <c r="C52" s="134">
        <f t="shared" si="1"/>
        <v>18.830641382111281</v>
      </c>
      <c r="D52" s="134">
        <f t="shared" si="0"/>
        <v>12055</v>
      </c>
    </row>
    <row r="53" spans="1:4" ht="15.75" x14ac:dyDescent="0.25">
      <c r="A53" s="130">
        <v>1968</v>
      </c>
      <c r="B53" s="134">
        <f>'Rec y Obligaciones'!CA53+'Rec y Obligaciones'!CH53</f>
        <v>89661</v>
      </c>
      <c r="C53" s="134">
        <f t="shared" si="1"/>
        <v>17.861790648456079</v>
      </c>
      <c r="D53" s="134">
        <f t="shared" si="0"/>
        <v>13588</v>
      </c>
    </row>
    <row r="54" spans="1:4" ht="15.75" x14ac:dyDescent="0.25">
      <c r="A54" s="130">
        <v>1969</v>
      </c>
      <c r="B54" s="134">
        <f>'Rec y Obligaciones'!CA54+'Rec y Obligaciones'!CH54</f>
        <v>109362</v>
      </c>
      <c r="C54" s="134">
        <f t="shared" si="1"/>
        <v>21.97276407802724</v>
      </c>
      <c r="D54" s="134">
        <f t="shared" si="0"/>
        <v>19701</v>
      </c>
    </row>
    <row r="55" spans="1:4" ht="15.75" x14ac:dyDescent="0.25">
      <c r="A55" s="130">
        <v>1970</v>
      </c>
      <c r="B55" s="134">
        <f>'Rec y Obligaciones'!CA55+'Rec y Obligaciones'!CH55</f>
        <v>130015</v>
      </c>
      <c r="C55" s="134">
        <f t="shared" si="1"/>
        <v>18.884987472796766</v>
      </c>
      <c r="D55" s="134">
        <f t="shared" si="0"/>
        <v>20653</v>
      </c>
    </row>
    <row r="56" spans="1:4" ht="15.75" x14ac:dyDescent="0.25">
      <c r="A56" s="130">
        <v>1971</v>
      </c>
      <c r="B56" s="134">
        <f>'Rec y Obligaciones'!CA56+'Rec y Obligaciones'!CH56</f>
        <v>150174</v>
      </c>
      <c r="C56" s="134">
        <f t="shared" si="1"/>
        <v>15.505134022997336</v>
      </c>
      <c r="D56" s="134">
        <f t="shared" si="0"/>
        <v>20159</v>
      </c>
    </row>
    <row r="57" spans="1:4" ht="15.75" x14ac:dyDescent="0.25">
      <c r="A57" s="130">
        <v>1972</v>
      </c>
      <c r="B57" s="134">
        <f>'Rec y Obligaciones'!CA57+'Rec y Obligaciones'!CH57</f>
        <v>173975</v>
      </c>
      <c r="C57" s="134">
        <f t="shared" si="1"/>
        <v>15.848948553011844</v>
      </c>
      <c r="D57" s="134">
        <f t="shared" si="0"/>
        <v>23801</v>
      </c>
    </row>
    <row r="58" spans="1:4" ht="15.75" x14ac:dyDescent="0.25">
      <c r="A58" s="130">
        <v>1973</v>
      </c>
      <c r="B58" s="134">
        <f>'Rec y Obligaciones'!CA58+'Rec y Obligaciones'!CH58</f>
        <v>198905</v>
      </c>
      <c r="C58" s="134">
        <f t="shared" si="1"/>
        <v>14.329645063945961</v>
      </c>
      <c r="D58" s="134">
        <f t="shared" si="0"/>
        <v>24930</v>
      </c>
    </row>
    <row r="59" spans="1:4" ht="15.75" x14ac:dyDescent="0.25">
      <c r="A59" s="130">
        <v>1974</v>
      </c>
      <c r="B59" s="134">
        <f>'Rec y Obligaciones'!CA59+'Rec y Obligaciones'!CH59</f>
        <v>232548</v>
      </c>
      <c r="C59" s="134">
        <f t="shared" si="1"/>
        <v>16.914104723360389</v>
      </c>
      <c r="D59" s="134">
        <f t="shared" si="0"/>
        <v>33643</v>
      </c>
    </row>
    <row r="60" spans="1:4" ht="15.75" x14ac:dyDescent="0.25">
      <c r="A60" s="130">
        <v>1975</v>
      </c>
      <c r="B60" s="134">
        <f>'Rec y Obligaciones'!CA60+'Rec y Obligaciones'!CH60</f>
        <v>292393</v>
      </c>
      <c r="C60" s="134">
        <f t="shared" si="1"/>
        <v>25.734472022980203</v>
      </c>
      <c r="D60" s="134">
        <f t="shared" si="0"/>
        <v>59845</v>
      </c>
    </row>
    <row r="61" spans="1:4" ht="15.75" x14ac:dyDescent="0.25">
      <c r="A61" s="130">
        <v>1976</v>
      </c>
      <c r="B61" s="134">
        <f>'Rec y Obligaciones'!CA61+'Rec y Obligaciones'!CH61</f>
        <v>347312</v>
      </c>
      <c r="C61" s="134">
        <f t="shared" si="1"/>
        <v>18.782597394602462</v>
      </c>
      <c r="D61" s="134">
        <f t="shared" si="0"/>
        <v>54919</v>
      </c>
    </row>
    <row r="62" spans="1:4" ht="15.75" x14ac:dyDescent="0.25">
      <c r="A62" s="130">
        <v>1977</v>
      </c>
      <c r="B62" s="134">
        <f>'Rec y Obligaciones'!CA62+'Rec y Obligaciones'!CH62</f>
        <v>443219</v>
      </c>
      <c r="C62" s="134">
        <f t="shared" si="1"/>
        <v>27.614076104482432</v>
      </c>
      <c r="D62" s="134">
        <f t="shared" si="0"/>
        <v>95907</v>
      </c>
    </row>
    <row r="63" spans="1:4" ht="15.75" x14ac:dyDescent="0.25">
      <c r="A63" s="130">
        <v>1978</v>
      </c>
      <c r="B63" s="134">
        <f>'Rec y Obligaciones'!CA63+'Rec y Obligaciones'!CH63</f>
        <v>582369</v>
      </c>
      <c r="C63" s="134">
        <f t="shared" si="1"/>
        <v>31.395314731543557</v>
      </c>
      <c r="D63" s="134">
        <f t="shared" si="0"/>
        <v>139150</v>
      </c>
    </row>
    <row r="64" spans="1:4" ht="15.75" x14ac:dyDescent="0.25">
      <c r="A64" s="130">
        <v>1979</v>
      </c>
      <c r="B64" s="134"/>
      <c r="C64" s="134"/>
      <c r="D64" s="134"/>
    </row>
    <row r="65" spans="1:4" ht="15.75" x14ac:dyDescent="0.25">
      <c r="A65" s="130">
        <v>1980</v>
      </c>
      <c r="B65" s="134"/>
      <c r="C65" s="134"/>
      <c r="D65" s="134"/>
    </row>
    <row r="66" spans="1:4" ht="15.75" x14ac:dyDescent="0.25">
      <c r="A66" s="130">
        <v>1981</v>
      </c>
      <c r="B66" s="134"/>
      <c r="C66" s="134"/>
      <c r="D66" s="134"/>
    </row>
    <row r="67" spans="1:4" ht="15.75" x14ac:dyDescent="0.25">
      <c r="A67" s="130">
        <v>1982</v>
      </c>
      <c r="B67" s="134"/>
      <c r="C67" s="134"/>
      <c r="D67" s="134"/>
    </row>
    <row r="68" spans="1:4" ht="15.75" x14ac:dyDescent="0.25">
      <c r="A68" s="130">
        <v>1983</v>
      </c>
    </row>
    <row r="69" spans="1:4" ht="15.75" x14ac:dyDescent="0.25">
      <c r="A69" s="130">
        <v>1984</v>
      </c>
    </row>
    <row r="70" spans="1:4" ht="15.75" x14ac:dyDescent="0.25">
      <c r="A70" s="130">
        <v>1985</v>
      </c>
    </row>
    <row r="71" spans="1:4" ht="15.75" x14ac:dyDescent="0.25">
      <c r="A71" s="130">
        <v>1986</v>
      </c>
    </row>
    <row r="72" spans="1:4" ht="15.75" x14ac:dyDescent="0.25">
      <c r="A72" s="130">
        <v>1987</v>
      </c>
    </row>
    <row r="73" spans="1:4" ht="15.75" x14ac:dyDescent="0.25">
      <c r="A73" s="130">
        <v>1988</v>
      </c>
    </row>
    <row r="74" spans="1:4" ht="15.75" x14ac:dyDescent="0.25">
      <c r="A74" s="130">
        <v>1989</v>
      </c>
    </row>
    <row r="75" spans="1:4" ht="15.75" x14ac:dyDescent="0.25">
      <c r="A75" s="131">
        <v>1990</v>
      </c>
    </row>
  </sheetData>
  <mergeCells count="4">
    <mergeCell ref="A2:A4"/>
    <mergeCell ref="B3:B4"/>
    <mergeCell ref="C3:C4"/>
    <mergeCell ref="D3:D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M72"/>
  <sheetViews>
    <sheetView workbookViewId="0">
      <pane xSplit="1" ySplit="4" topLeftCell="BB59" activePane="bottomRight" state="frozen"/>
      <selection pane="topRight" activeCell="B1" sqref="B1"/>
      <selection pane="bottomLeft" activeCell="A5" sqref="A5"/>
      <selection pane="bottomRight" activeCell="E11" sqref="E11:E12"/>
    </sheetView>
  </sheetViews>
  <sheetFormatPr baseColWidth="10" defaultColWidth="10.85546875" defaultRowHeight="15.75" x14ac:dyDescent="0.25"/>
  <cols>
    <col min="1" max="1" width="30.28515625" style="2" customWidth="1"/>
    <col min="2" max="5" width="10.85546875" style="2"/>
    <col min="6" max="6" width="4.140625" style="2" customWidth="1"/>
    <col min="7" max="7" width="11.7109375" style="19" bestFit="1" customWidth="1"/>
    <col min="8" max="8" width="17" style="18" customWidth="1"/>
    <col min="9" max="9" width="18.7109375" style="18" customWidth="1"/>
    <col min="10" max="13" width="12.42578125" style="18" bestFit="1" customWidth="1"/>
    <col min="14" max="14" width="3.7109375" style="18" customWidth="1"/>
    <col min="15" max="15" width="12.42578125" style="19" bestFit="1" customWidth="1"/>
    <col min="16" max="16" width="15.42578125" style="18" customWidth="1"/>
    <col min="17" max="18" width="12.42578125" style="18" bestFit="1" customWidth="1"/>
    <col min="19" max="19" width="14.42578125" style="18" customWidth="1"/>
    <col min="20" max="20" width="15.42578125" style="18" customWidth="1"/>
    <col min="21" max="21" width="3.7109375" style="18" customWidth="1"/>
    <col min="22" max="22" width="12.42578125" style="19" bestFit="1" customWidth="1"/>
    <col min="23" max="23" width="18.42578125" style="18" customWidth="1"/>
    <col min="24" max="24" width="19" style="18" customWidth="1"/>
    <col min="25" max="25" width="12.42578125" style="18" bestFit="1" customWidth="1"/>
    <col min="26" max="28" width="14.140625" style="18" bestFit="1" customWidth="1"/>
    <col min="29" max="29" width="4" style="18" customWidth="1"/>
    <col min="30" max="30" width="14.140625" style="19" bestFit="1" customWidth="1"/>
    <col min="31" max="31" width="17.7109375" style="18" customWidth="1"/>
    <col min="32" max="35" width="14.140625" style="18" bestFit="1" customWidth="1"/>
    <col min="36" max="36" width="4.7109375" style="18" customWidth="1"/>
    <col min="37" max="37" width="14.140625" style="19" bestFit="1" customWidth="1"/>
    <col min="38" max="38" width="16" style="18" customWidth="1"/>
    <col min="39" max="39" width="17" style="18" customWidth="1"/>
    <col min="40" max="43" width="10.85546875" style="18"/>
    <col min="44" max="44" width="3.85546875" style="18" customWidth="1"/>
    <col min="45" max="45" width="10.85546875" style="19"/>
    <col min="46" max="46" width="14.28515625" style="18" customWidth="1"/>
    <col min="47" max="47" width="13.42578125" style="18" customWidth="1"/>
    <col min="48" max="48" width="12.7109375" style="18" customWidth="1"/>
    <col min="49" max="49" width="15" style="18" customWidth="1"/>
    <col min="50" max="50" width="14" style="18" customWidth="1"/>
    <col min="51" max="51" width="3.42578125" style="18" customWidth="1"/>
    <col min="52" max="52" width="10.85546875" style="19"/>
    <col min="53" max="53" width="17.42578125" style="18" customWidth="1"/>
    <col min="54" max="54" width="19.28515625" style="18" customWidth="1"/>
    <col min="55" max="58" width="10.85546875" style="18"/>
    <col min="59" max="59" width="4" style="18" customWidth="1"/>
    <col min="60" max="60" width="10.85546875" style="19"/>
    <col min="61" max="61" width="14.7109375" style="18" customWidth="1"/>
    <col min="62" max="62" width="13.28515625" style="18" customWidth="1"/>
    <col min="63" max="63" width="12.28515625" style="18" customWidth="1"/>
    <col min="64" max="64" width="13.42578125" style="18" customWidth="1"/>
    <col min="65" max="65" width="14.42578125" style="18" customWidth="1"/>
    <col min="66" max="16384" width="10.85546875" style="2"/>
  </cols>
  <sheetData>
    <row r="1" spans="1:65" x14ac:dyDescent="0.25">
      <c r="H1" s="28"/>
      <c r="O1" s="28"/>
      <c r="V1" s="28"/>
      <c r="AD1" s="28"/>
      <c r="AE1" s="28"/>
      <c r="AF1" s="28"/>
      <c r="AG1" s="28"/>
      <c r="AH1" s="28"/>
      <c r="AI1" s="28"/>
      <c r="AJ1" s="28"/>
      <c r="AK1" s="28"/>
      <c r="AS1" s="28"/>
      <c r="AZ1" s="28"/>
      <c r="BH1" s="28"/>
    </row>
    <row r="2" spans="1:65" ht="15.75" customHeight="1" x14ac:dyDescent="0.25">
      <c r="A2" s="177" t="s">
        <v>217</v>
      </c>
      <c r="B2" s="177"/>
      <c r="C2" s="177"/>
      <c r="D2" s="177"/>
      <c r="E2" s="177"/>
      <c r="G2" s="145" t="s">
        <v>128</v>
      </c>
      <c r="H2" s="145" t="s">
        <v>170</v>
      </c>
      <c r="I2" s="145" t="s">
        <v>0</v>
      </c>
      <c r="J2" s="145" t="s">
        <v>17</v>
      </c>
      <c r="K2" s="145" t="s">
        <v>6</v>
      </c>
      <c r="L2" s="145" t="s">
        <v>7</v>
      </c>
      <c r="M2" s="145" t="s">
        <v>171</v>
      </c>
      <c r="N2" s="20"/>
      <c r="O2" s="145" t="s">
        <v>128</v>
      </c>
      <c r="P2" s="145" t="s">
        <v>168</v>
      </c>
      <c r="Q2" s="145" t="s">
        <v>161</v>
      </c>
      <c r="R2" s="145" t="s">
        <v>162</v>
      </c>
      <c r="S2" s="145" t="s">
        <v>163</v>
      </c>
      <c r="T2" s="145" t="s">
        <v>172</v>
      </c>
      <c r="U2" s="20"/>
      <c r="V2" s="145" t="s">
        <v>128</v>
      </c>
      <c r="W2" s="145" t="s">
        <v>8</v>
      </c>
      <c r="X2" s="145" t="s">
        <v>0</v>
      </c>
      <c r="Y2" s="145" t="s">
        <v>17</v>
      </c>
      <c r="Z2" s="145" t="s">
        <v>6</v>
      </c>
      <c r="AA2" s="145" t="s">
        <v>10</v>
      </c>
      <c r="AB2" s="151" t="s">
        <v>145</v>
      </c>
      <c r="AC2" s="23"/>
      <c r="AD2" s="145" t="s">
        <v>128</v>
      </c>
      <c r="AE2" s="145" t="s">
        <v>177</v>
      </c>
      <c r="AF2" s="145" t="s">
        <v>161</v>
      </c>
      <c r="AG2" s="145" t="s">
        <v>162</v>
      </c>
      <c r="AH2" s="145" t="s">
        <v>163</v>
      </c>
      <c r="AI2" s="145" t="s">
        <v>164</v>
      </c>
      <c r="AJ2" s="20"/>
      <c r="AK2" s="145" t="s">
        <v>128</v>
      </c>
      <c r="AL2" s="145" t="s">
        <v>179</v>
      </c>
      <c r="AM2" s="145" t="s">
        <v>0</v>
      </c>
      <c r="AN2" s="145" t="s">
        <v>17</v>
      </c>
      <c r="AO2" s="145" t="s">
        <v>6</v>
      </c>
      <c r="AP2" s="145" t="s">
        <v>10</v>
      </c>
      <c r="AQ2" s="151" t="s">
        <v>145</v>
      </c>
      <c r="AR2" s="23"/>
      <c r="AS2" s="145" t="s">
        <v>128</v>
      </c>
      <c r="AT2" s="145" t="s">
        <v>180</v>
      </c>
      <c r="AU2" s="145" t="s">
        <v>161</v>
      </c>
      <c r="AV2" s="145" t="s">
        <v>162</v>
      </c>
      <c r="AW2" s="145" t="s">
        <v>163</v>
      </c>
      <c r="AX2" s="145" t="s">
        <v>164</v>
      </c>
      <c r="AY2" s="20"/>
      <c r="AZ2" s="145" t="s">
        <v>128</v>
      </c>
      <c r="BA2" s="145" t="s">
        <v>181</v>
      </c>
      <c r="BB2" s="145" t="s">
        <v>0</v>
      </c>
      <c r="BC2" s="145" t="s">
        <v>17</v>
      </c>
      <c r="BD2" s="145" t="s">
        <v>6</v>
      </c>
      <c r="BE2" s="145" t="s">
        <v>10</v>
      </c>
      <c r="BF2" s="151" t="s">
        <v>145</v>
      </c>
      <c r="BG2" s="23"/>
      <c r="BH2" s="145" t="s">
        <v>128</v>
      </c>
      <c r="BI2" s="145" t="s">
        <v>182</v>
      </c>
      <c r="BJ2" s="145" t="s">
        <v>161</v>
      </c>
      <c r="BK2" s="145" t="s">
        <v>162</v>
      </c>
      <c r="BL2" s="145" t="s">
        <v>163</v>
      </c>
      <c r="BM2" s="145" t="s">
        <v>164</v>
      </c>
    </row>
    <row r="3" spans="1:65" x14ac:dyDescent="0.25">
      <c r="A3" s="178"/>
      <c r="B3" s="178"/>
      <c r="C3" s="178"/>
      <c r="D3" s="178"/>
      <c r="E3" s="178"/>
      <c r="G3" s="146"/>
      <c r="H3" s="146"/>
      <c r="I3" s="146"/>
      <c r="J3" s="146"/>
      <c r="K3" s="146"/>
      <c r="L3" s="146"/>
      <c r="M3" s="146"/>
      <c r="N3" s="20"/>
      <c r="O3" s="146"/>
      <c r="P3" s="146"/>
      <c r="Q3" s="146"/>
      <c r="R3" s="146"/>
      <c r="S3" s="146"/>
      <c r="T3" s="146"/>
      <c r="U3" s="20"/>
      <c r="V3" s="146"/>
      <c r="W3" s="146"/>
      <c r="X3" s="146"/>
      <c r="Y3" s="146"/>
      <c r="Z3" s="146"/>
      <c r="AA3" s="146"/>
      <c r="AB3" s="152"/>
      <c r="AC3" s="23"/>
      <c r="AD3" s="146"/>
      <c r="AE3" s="146"/>
      <c r="AF3" s="146"/>
      <c r="AG3" s="146"/>
      <c r="AH3" s="146"/>
      <c r="AI3" s="146"/>
      <c r="AJ3" s="20"/>
      <c r="AK3" s="146"/>
      <c r="AL3" s="146"/>
      <c r="AM3" s="146"/>
      <c r="AN3" s="146"/>
      <c r="AO3" s="146"/>
      <c r="AP3" s="146"/>
      <c r="AQ3" s="152"/>
      <c r="AR3" s="23"/>
      <c r="AS3" s="146"/>
      <c r="AT3" s="146"/>
      <c r="AU3" s="146"/>
      <c r="AV3" s="146"/>
      <c r="AW3" s="146"/>
      <c r="AX3" s="146"/>
      <c r="AY3" s="20"/>
      <c r="AZ3" s="146"/>
      <c r="BA3" s="146"/>
      <c r="BB3" s="146"/>
      <c r="BC3" s="146"/>
      <c r="BD3" s="146"/>
      <c r="BE3" s="146"/>
      <c r="BF3" s="152"/>
      <c r="BG3" s="23"/>
      <c r="BH3" s="146"/>
      <c r="BI3" s="146"/>
      <c r="BJ3" s="146"/>
      <c r="BK3" s="146"/>
      <c r="BL3" s="146"/>
      <c r="BM3" s="146"/>
    </row>
    <row r="4" spans="1:65" ht="16.5" thickBot="1" x14ac:dyDescent="0.3">
      <c r="A4" s="179"/>
      <c r="B4" s="179"/>
      <c r="C4" s="179"/>
      <c r="D4" s="179"/>
      <c r="E4" s="179"/>
      <c r="G4" s="147"/>
      <c r="H4" s="147"/>
      <c r="I4" s="147"/>
      <c r="J4" s="147"/>
      <c r="K4" s="147"/>
      <c r="L4" s="147"/>
      <c r="M4" s="147"/>
      <c r="N4" s="20"/>
      <c r="O4" s="147"/>
      <c r="P4" s="147"/>
      <c r="Q4" s="147"/>
      <c r="R4" s="147"/>
      <c r="S4" s="147"/>
      <c r="T4" s="147"/>
      <c r="U4" s="20"/>
      <c r="V4" s="147"/>
      <c r="W4" s="147"/>
      <c r="X4" s="147"/>
      <c r="Y4" s="147"/>
      <c r="Z4" s="147"/>
      <c r="AA4" s="147"/>
      <c r="AB4" s="153"/>
      <c r="AC4" s="23"/>
      <c r="AD4" s="147"/>
      <c r="AE4" s="147"/>
      <c r="AF4" s="147"/>
      <c r="AG4" s="147"/>
      <c r="AH4" s="147"/>
      <c r="AI4" s="147"/>
      <c r="AJ4" s="20"/>
      <c r="AK4" s="147"/>
      <c r="AL4" s="147"/>
      <c r="AM4" s="147"/>
      <c r="AN4" s="147"/>
      <c r="AO4" s="147"/>
      <c r="AP4" s="147"/>
      <c r="AQ4" s="153"/>
      <c r="AR4" s="23"/>
      <c r="AS4" s="147"/>
      <c r="AT4" s="147"/>
      <c r="AU4" s="147"/>
      <c r="AV4" s="147"/>
      <c r="AW4" s="147"/>
      <c r="AX4" s="147"/>
      <c r="AY4" s="20"/>
      <c r="AZ4" s="147"/>
      <c r="BA4" s="147"/>
      <c r="BB4" s="147"/>
      <c r="BC4" s="147"/>
      <c r="BD4" s="147"/>
      <c r="BE4" s="147"/>
      <c r="BF4" s="153"/>
      <c r="BG4" s="23"/>
      <c r="BH4" s="147"/>
      <c r="BI4" s="147"/>
      <c r="BJ4" s="147"/>
      <c r="BK4" s="147"/>
      <c r="BL4" s="147"/>
      <c r="BM4" s="147"/>
    </row>
    <row r="5" spans="1:65" ht="16.5" thickTop="1" x14ac:dyDescent="0.25">
      <c r="A5" s="67"/>
      <c r="B5" s="68">
        <v>1979</v>
      </c>
      <c r="C5" s="68">
        <v>1980</v>
      </c>
      <c r="D5" s="68">
        <v>1981</v>
      </c>
      <c r="E5" s="68">
        <v>1982</v>
      </c>
      <c r="G5" s="19">
        <v>1920</v>
      </c>
      <c r="H5" s="19" t="s">
        <v>18</v>
      </c>
      <c r="I5" s="19" t="s">
        <v>18</v>
      </c>
      <c r="J5" s="19" t="s">
        <v>18</v>
      </c>
      <c r="K5" s="19" t="s">
        <v>18</v>
      </c>
      <c r="L5" s="19" t="s">
        <v>18</v>
      </c>
      <c r="M5" s="19" t="s">
        <v>18</v>
      </c>
      <c r="N5" s="19"/>
      <c r="O5" s="19">
        <v>1920</v>
      </c>
      <c r="P5" s="19" t="s">
        <v>18</v>
      </c>
      <c r="Q5" s="19" t="s">
        <v>18</v>
      </c>
      <c r="R5" s="19" t="s">
        <v>18</v>
      </c>
      <c r="S5" s="19" t="s">
        <v>18</v>
      </c>
      <c r="T5" s="19" t="s">
        <v>18</v>
      </c>
      <c r="U5" s="19"/>
      <c r="V5" s="19">
        <v>1920</v>
      </c>
      <c r="W5" s="19" t="s">
        <v>18</v>
      </c>
      <c r="X5" s="19" t="s">
        <v>18</v>
      </c>
      <c r="Y5" s="19" t="s">
        <v>18</v>
      </c>
      <c r="Z5" s="19" t="s">
        <v>18</v>
      </c>
      <c r="AA5" s="19" t="s">
        <v>18</v>
      </c>
      <c r="AB5" s="19" t="s">
        <v>18</v>
      </c>
      <c r="AC5" s="19"/>
      <c r="AD5" s="19">
        <v>1920</v>
      </c>
      <c r="AE5" s="19" t="s">
        <v>18</v>
      </c>
      <c r="AF5" s="19" t="s">
        <v>18</v>
      </c>
      <c r="AG5" s="19" t="s">
        <v>18</v>
      </c>
      <c r="AH5" s="19" t="s">
        <v>18</v>
      </c>
      <c r="AI5" s="19" t="s">
        <v>18</v>
      </c>
      <c r="AJ5" s="19"/>
      <c r="AK5" s="19">
        <v>1920</v>
      </c>
      <c r="AL5" s="19" t="s">
        <v>18</v>
      </c>
      <c r="AM5" s="19" t="s">
        <v>18</v>
      </c>
      <c r="AN5" s="19" t="s">
        <v>18</v>
      </c>
      <c r="AO5" s="19" t="s">
        <v>18</v>
      </c>
      <c r="AP5" s="19" t="s">
        <v>18</v>
      </c>
      <c r="AQ5" s="19" t="s">
        <v>18</v>
      </c>
      <c r="AR5" s="19"/>
      <c r="AS5" s="19">
        <v>1920</v>
      </c>
      <c r="AT5" s="17" t="s">
        <v>18</v>
      </c>
      <c r="AU5" s="17" t="s">
        <v>18</v>
      </c>
      <c r="AV5" s="17" t="s">
        <v>18</v>
      </c>
      <c r="AW5" s="17" t="s">
        <v>18</v>
      </c>
      <c r="AX5" s="17" t="s">
        <v>18</v>
      </c>
      <c r="AY5" s="19"/>
      <c r="AZ5" s="19">
        <v>1920</v>
      </c>
      <c r="BA5" s="17" t="s">
        <v>18</v>
      </c>
      <c r="BB5" s="17" t="s">
        <v>18</v>
      </c>
      <c r="BC5" s="17" t="s">
        <v>18</v>
      </c>
      <c r="BD5" s="17" t="s">
        <v>18</v>
      </c>
      <c r="BE5" s="17" t="s">
        <v>18</v>
      </c>
      <c r="BF5" s="17" t="s">
        <v>18</v>
      </c>
      <c r="BG5" s="19"/>
      <c r="BH5" s="19">
        <v>1920</v>
      </c>
      <c r="BI5" s="17" t="s">
        <v>18</v>
      </c>
      <c r="BJ5" s="17" t="s">
        <v>18</v>
      </c>
      <c r="BK5" s="17" t="s">
        <v>18</v>
      </c>
      <c r="BL5" s="17" t="s">
        <v>18</v>
      </c>
      <c r="BM5" s="17" t="s">
        <v>18</v>
      </c>
    </row>
    <row r="6" spans="1:65" x14ac:dyDescent="0.25">
      <c r="A6" s="69" t="s">
        <v>204</v>
      </c>
      <c r="B6" s="70">
        <f>B14+B19+B23+B9</f>
        <v>1496500</v>
      </c>
      <c r="C6" s="70">
        <f>C14+C19+C23+C9</f>
        <v>2042400</v>
      </c>
      <c r="D6" s="70">
        <f>D14+D19+D23+D9</f>
        <v>3116600</v>
      </c>
      <c r="E6" s="70">
        <f>E14+E19+E23+E9</f>
        <v>7150000</v>
      </c>
      <c r="G6" s="19">
        <v>1921</v>
      </c>
      <c r="H6" s="19" t="s">
        <v>18</v>
      </c>
      <c r="I6" s="19" t="s">
        <v>18</v>
      </c>
      <c r="J6" s="19" t="s">
        <v>18</v>
      </c>
      <c r="K6" s="19" t="s">
        <v>18</v>
      </c>
      <c r="L6" s="19" t="s">
        <v>18</v>
      </c>
      <c r="M6" s="19" t="s">
        <v>18</v>
      </c>
      <c r="N6" s="19"/>
      <c r="O6" s="19">
        <v>1921</v>
      </c>
      <c r="P6" s="19" t="s">
        <v>18</v>
      </c>
      <c r="Q6" s="19" t="s">
        <v>18</v>
      </c>
      <c r="R6" s="19" t="s">
        <v>18</v>
      </c>
      <c r="S6" s="19" t="s">
        <v>18</v>
      </c>
      <c r="T6" s="19" t="s">
        <v>18</v>
      </c>
      <c r="U6" s="19"/>
      <c r="V6" s="19">
        <v>1921</v>
      </c>
      <c r="W6" s="19" t="s">
        <v>18</v>
      </c>
      <c r="X6" s="19" t="s">
        <v>18</v>
      </c>
      <c r="Y6" s="19" t="s">
        <v>18</v>
      </c>
      <c r="Z6" s="19" t="s">
        <v>18</v>
      </c>
      <c r="AA6" s="19" t="s">
        <v>18</v>
      </c>
      <c r="AB6" s="19" t="s">
        <v>18</v>
      </c>
      <c r="AC6" s="19"/>
      <c r="AD6" s="19">
        <v>1921</v>
      </c>
      <c r="AE6" s="19" t="s">
        <v>18</v>
      </c>
      <c r="AF6" s="19" t="s">
        <v>18</v>
      </c>
      <c r="AG6" s="19" t="s">
        <v>18</v>
      </c>
      <c r="AH6" s="19" t="s">
        <v>18</v>
      </c>
      <c r="AI6" s="19" t="s">
        <v>18</v>
      </c>
      <c r="AJ6" s="19"/>
      <c r="AK6" s="19">
        <v>1921</v>
      </c>
      <c r="AL6" s="19" t="s">
        <v>18</v>
      </c>
      <c r="AM6" s="19" t="s">
        <v>18</v>
      </c>
      <c r="AN6" s="19" t="s">
        <v>18</v>
      </c>
      <c r="AO6" s="19" t="s">
        <v>18</v>
      </c>
      <c r="AP6" s="19" t="s">
        <v>18</v>
      </c>
      <c r="AQ6" s="19" t="s">
        <v>18</v>
      </c>
      <c r="AR6" s="19"/>
      <c r="AS6" s="19">
        <v>1921</v>
      </c>
      <c r="AT6" s="17" t="s">
        <v>18</v>
      </c>
      <c r="AU6" s="17" t="s">
        <v>18</v>
      </c>
      <c r="AV6" s="17" t="s">
        <v>18</v>
      </c>
      <c r="AW6" s="17" t="s">
        <v>18</v>
      </c>
      <c r="AX6" s="17" t="s">
        <v>18</v>
      </c>
      <c r="AY6" s="19"/>
      <c r="AZ6" s="19">
        <v>1921</v>
      </c>
      <c r="BA6" s="17" t="s">
        <v>18</v>
      </c>
      <c r="BB6" s="17" t="s">
        <v>18</v>
      </c>
      <c r="BC6" s="17" t="s">
        <v>18</v>
      </c>
      <c r="BD6" s="17" t="s">
        <v>18</v>
      </c>
      <c r="BE6" s="17" t="s">
        <v>18</v>
      </c>
      <c r="BF6" s="17" t="s">
        <v>18</v>
      </c>
      <c r="BG6" s="19"/>
      <c r="BH6" s="19">
        <v>1921</v>
      </c>
      <c r="BI6" s="17" t="s">
        <v>18</v>
      </c>
      <c r="BJ6" s="17" t="s">
        <v>18</v>
      </c>
      <c r="BK6" s="17" t="s">
        <v>18</v>
      </c>
      <c r="BL6" s="17" t="s">
        <v>18</v>
      </c>
      <c r="BM6" s="17" t="s">
        <v>18</v>
      </c>
    </row>
    <row r="7" spans="1:65" x14ac:dyDescent="0.25">
      <c r="A7" s="25" t="s">
        <v>198</v>
      </c>
      <c r="B7" s="70">
        <v>1442200</v>
      </c>
      <c r="C7" s="70">
        <v>1956500</v>
      </c>
      <c r="D7" s="70">
        <v>2991600</v>
      </c>
      <c r="E7" s="70">
        <v>6732100</v>
      </c>
      <c r="G7" s="19">
        <v>1922</v>
      </c>
      <c r="H7" s="19" t="s">
        <v>18</v>
      </c>
      <c r="I7" s="19" t="s">
        <v>18</v>
      </c>
      <c r="J7" s="19" t="s">
        <v>18</v>
      </c>
      <c r="K7" s="19" t="s">
        <v>18</v>
      </c>
      <c r="L7" s="19" t="s">
        <v>18</v>
      </c>
      <c r="M7" s="19" t="s">
        <v>18</v>
      </c>
      <c r="N7" s="19"/>
      <c r="O7" s="19">
        <v>1922</v>
      </c>
      <c r="P7" s="19" t="s">
        <v>18</v>
      </c>
      <c r="Q7" s="19" t="s">
        <v>18</v>
      </c>
      <c r="R7" s="19" t="s">
        <v>18</v>
      </c>
      <c r="S7" s="19" t="s">
        <v>18</v>
      </c>
      <c r="T7" s="19" t="s">
        <v>18</v>
      </c>
      <c r="U7" s="19"/>
      <c r="V7" s="19">
        <v>1922</v>
      </c>
      <c r="W7" s="19" t="s">
        <v>18</v>
      </c>
      <c r="X7" s="19" t="s">
        <v>18</v>
      </c>
      <c r="Y7" s="19" t="s">
        <v>18</v>
      </c>
      <c r="Z7" s="19" t="s">
        <v>18</v>
      </c>
      <c r="AA7" s="19" t="s">
        <v>18</v>
      </c>
      <c r="AB7" s="19" t="s">
        <v>18</v>
      </c>
      <c r="AC7" s="19"/>
      <c r="AD7" s="19">
        <v>1922</v>
      </c>
      <c r="AE7" s="19" t="s">
        <v>18</v>
      </c>
      <c r="AF7" s="19" t="s">
        <v>18</v>
      </c>
      <c r="AG7" s="19" t="s">
        <v>18</v>
      </c>
      <c r="AH7" s="19" t="s">
        <v>18</v>
      </c>
      <c r="AI7" s="19" t="s">
        <v>18</v>
      </c>
      <c r="AJ7" s="19"/>
      <c r="AK7" s="19">
        <v>1922</v>
      </c>
      <c r="AL7" s="19" t="s">
        <v>18</v>
      </c>
      <c r="AM7" s="19" t="s">
        <v>18</v>
      </c>
      <c r="AN7" s="19" t="s">
        <v>18</v>
      </c>
      <c r="AO7" s="19" t="s">
        <v>18</v>
      </c>
      <c r="AP7" s="19" t="s">
        <v>18</v>
      </c>
      <c r="AQ7" s="19" t="s">
        <v>18</v>
      </c>
      <c r="AR7" s="19"/>
      <c r="AS7" s="19">
        <v>1922</v>
      </c>
      <c r="AT7" s="17" t="s">
        <v>18</v>
      </c>
      <c r="AU7" s="17" t="s">
        <v>18</v>
      </c>
      <c r="AV7" s="17" t="s">
        <v>18</v>
      </c>
      <c r="AW7" s="17" t="s">
        <v>18</v>
      </c>
      <c r="AX7" s="17" t="s">
        <v>18</v>
      </c>
      <c r="AY7" s="19"/>
      <c r="AZ7" s="19">
        <v>1922</v>
      </c>
      <c r="BA7" s="17" t="s">
        <v>18</v>
      </c>
      <c r="BB7" s="17" t="s">
        <v>18</v>
      </c>
      <c r="BC7" s="17" t="s">
        <v>18</v>
      </c>
      <c r="BD7" s="17" t="s">
        <v>18</v>
      </c>
      <c r="BE7" s="17" t="s">
        <v>18</v>
      </c>
      <c r="BF7" s="17" t="s">
        <v>18</v>
      </c>
      <c r="BG7" s="19"/>
      <c r="BH7" s="19">
        <v>1922</v>
      </c>
      <c r="BI7" s="17" t="s">
        <v>18</v>
      </c>
      <c r="BJ7" s="17" t="s">
        <v>18</v>
      </c>
      <c r="BK7" s="17" t="s">
        <v>18</v>
      </c>
      <c r="BL7" s="17" t="s">
        <v>18</v>
      </c>
      <c r="BM7" s="17" t="s">
        <v>18</v>
      </c>
    </row>
    <row r="8" spans="1:65" x14ac:dyDescent="0.25">
      <c r="A8" s="72" t="s">
        <v>205</v>
      </c>
      <c r="B8" s="66"/>
      <c r="C8" s="66"/>
      <c r="D8" s="66"/>
      <c r="E8" s="66"/>
      <c r="G8" s="19">
        <v>1923</v>
      </c>
      <c r="H8" s="19" t="s">
        <v>18</v>
      </c>
      <c r="I8" s="19" t="s">
        <v>18</v>
      </c>
      <c r="J8" s="19" t="s">
        <v>18</v>
      </c>
      <c r="K8" s="19" t="s">
        <v>18</v>
      </c>
      <c r="L8" s="19" t="s">
        <v>18</v>
      </c>
      <c r="M8" s="19" t="s">
        <v>18</v>
      </c>
      <c r="N8" s="19"/>
      <c r="O8" s="19">
        <v>1923</v>
      </c>
      <c r="P8" s="19" t="s">
        <v>18</v>
      </c>
      <c r="Q8" s="19" t="s">
        <v>18</v>
      </c>
      <c r="R8" s="19" t="s">
        <v>18</v>
      </c>
      <c r="S8" s="19" t="s">
        <v>18</v>
      </c>
      <c r="T8" s="19" t="s">
        <v>18</v>
      </c>
      <c r="U8" s="19"/>
      <c r="V8" s="19">
        <v>1923</v>
      </c>
      <c r="W8" s="19" t="s">
        <v>18</v>
      </c>
      <c r="X8" s="19" t="s">
        <v>18</v>
      </c>
      <c r="Y8" s="19" t="s">
        <v>18</v>
      </c>
      <c r="Z8" s="19" t="s">
        <v>18</v>
      </c>
      <c r="AA8" s="19" t="s">
        <v>18</v>
      </c>
      <c r="AB8" s="19" t="s">
        <v>18</v>
      </c>
      <c r="AC8" s="19"/>
      <c r="AD8" s="19">
        <v>1923</v>
      </c>
      <c r="AE8" s="19" t="s">
        <v>18</v>
      </c>
      <c r="AF8" s="19" t="s">
        <v>18</v>
      </c>
      <c r="AG8" s="19" t="s">
        <v>18</v>
      </c>
      <c r="AH8" s="19" t="s">
        <v>18</v>
      </c>
      <c r="AI8" s="19" t="s">
        <v>18</v>
      </c>
      <c r="AJ8" s="19"/>
      <c r="AK8" s="19">
        <v>1923</v>
      </c>
      <c r="AL8" s="19" t="s">
        <v>18</v>
      </c>
      <c r="AM8" s="19" t="s">
        <v>18</v>
      </c>
      <c r="AN8" s="19" t="s">
        <v>18</v>
      </c>
      <c r="AO8" s="19" t="s">
        <v>18</v>
      </c>
      <c r="AP8" s="19" t="s">
        <v>18</v>
      </c>
      <c r="AQ8" s="19" t="s">
        <v>18</v>
      </c>
      <c r="AR8" s="19"/>
      <c r="AS8" s="19">
        <v>1923</v>
      </c>
      <c r="AT8" s="17" t="s">
        <v>18</v>
      </c>
      <c r="AU8" s="17" t="s">
        <v>18</v>
      </c>
      <c r="AV8" s="17" t="s">
        <v>18</v>
      </c>
      <c r="AW8" s="17" t="s">
        <v>18</v>
      </c>
      <c r="AX8" s="17" t="s">
        <v>18</v>
      </c>
      <c r="AY8" s="19"/>
      <c r="AZ8" s="19">
        <v>1923</v>
      </c>
      <c r="BA8" s="17" t="s">
        <v>18</v>
      </c>
      <c r="BB8" s="17" t="s">
        <v>18</v>
      </c>
      <c r="BC8" s="17" t="s">
        <v>18</v>
      </c>
      <c r="BD8" s="17" t="s">
        <v>18</v>
      </c>
      <c r="BE8" s="17" t="s">
        <v>18</v>
      </c>
      <c r="BF8" s="17" t="s">
        <v>18</v>
      </c>
      <c r="BG8" s="19"/>
      <c r="BH8" s="19">
        <v>1923</v>
      </c>
      <c r="BI8" s="17" t="s">
        <v>18</v>
      </c>
      <c r="BJ8" s="17" t="s">
        <v>18</v>
      </c>
      <c r="BK8" s="17" t="s">
        <v>18</v>
      </c>
      <c r="BL8" s="17" t="s">
        <v>18</v>
      </c>
      <c r="BM8" s="17" t="s">
        <v>18</v>
      </c>
    </row>
    <row r="9" spans="1:65" x14ac:dyDescent="0.25">
      <c r="A9" s="74" t="s">
        <v>206</v>
      </c>
      <c r="B9" s="66">
        <f>B10+B11+B12</f>
        <v>602800</v>
      </c>
      <c r="C9" s="66">
        <f>C10+C11+C12</f>
        <v>795500</v>
      </c>
      <c r="D9" s="66">
        <f>D10+D11+D12</f>
        <v>1369900</v>
      </c>
      <c r="E9" s="66">
        <f>E10+E11+E12</f>
        <v>4006400</v>
      </c>
      <c r="G9" s="19">
        <v>1924</v>
      </c>
      <c r="H9" s="19" t="s">
        <v>18</v>
      </c>
      <c r="I9" s="19" t="s">
        <v>18</v>
      </c>
      <c r="J9" s="19" t="s">
        <v>18</v>
      </c>
      <c r="K9" s="19" t="s">
        <v>18</v>
      </c>
      <c r="L9" s="19" t="s">
        <v>18</v>
      </c>
      <c r="M9" s="19" t="s">
        <v>18</v>
      </c>
      <c r="N9" s="19"/>
      <c r="O9" s="19">
        <v>1924</v>
      </c>
      <c r="P9" s="19" t="s">
        <v>18</v>
      </c>
      <c r="Q9" s="19" t="s">
        <v>18</v>
      </c>
      <c r="R9" s="19" t="s">
        <v>18</v>
      </c>
      <c r="S9" s="19" t="s">
        <v>18</v>
      </c>
      <c r="T9" s="19" t="s">
        <v>18</v>
      </c>
      <c r="U9" s="19"/>
      <c r="V9" s="19">
        <v>1924</v>
      </c>
      <c r="W9" s="19" t="s">
        <v>18</v>
      </c>
      <c r="X9" s="19" t="s">
        <v>18</v>
      </c>
      <c r="Y9" s="19" t="s">
        <v>18</v>
      </c>
      <c r="Z9" s="19" t="s">
        <v>18</v>
      </c>
      <c r="AA9" s="19" t="s">
        <v>18</v>
      </c>
      <c r="AB9" s="19" t="s">
        <v>18</v>
      </c>
      <c r="AC9" s="19"/>
      <c r="AD9" s="19">
        <v>1924</v>
      </c>
      <c r="AE9" s="19" t="s">
        <v>18</v>
      </c>
      <c r="AF9" s="19" t="s">
        <v>18</v>
      </c>
      <c r="AG9" s="19" t="s">
        <v>18</v>
      </c>
      <c r="AH9" s="19" t="s">
        <v>18</v>
      </c>
      <c r="AI9" s="19" t="s">
        <v>18</v>
      </c>
      <c r="AJ9" s="19"/>
      <c r="AK9" s="19">
        <v>1924</v>
      </c>
      <c r="AL9" s="19" t="s">
        <v>18</v>
      </c>
      <c r="AM9" s="19" t="s">
        <v>18</v>
      </c>
      <c r="AN9" s="19" t="s">
        <v>18</v>
      </c>
      <c r="AO9" s="19" t="s">
        <v>18</v>
      </c>
      <c r="AP9" s="19" t="s">
        <v>18</v>
      </c>
      <c r="AQ9" s="19" t="s">
        <v>18</v>
      </c>
      <c r="AR9" s="19"/>
      <c r="AS9" s="19">
        <v>1924</v>
      </c>
      <c r="AT9" s="17" t="s">
        <v>18</v>
      </c>
      <c r="AU9" s="17" t="s">
        <v>18</v>
      </c>
      <c r="AV9" s="17" t="s">
        <v>18</v>
      </c>
      <c r="AW9" s="17" t="s">
        <v>18</v>
      </c>
      <c r="AX9" s="17" t="s">
        <v>18</v>
      </c>
      <c r="AY9" s="19"/>
      <c r="AZ9" s="19">
        <v>1924</v>
      </c>
      <c r="BA9" s="17" t="s">
        <v>18</v>
      </c>
      <c r="BB9" s="17" t="s">
        <v>18</v>
      </c>
      <c r="BC9" s="17" t="s">
        <v>18</v>
      </c>
      <c r="BD9" s="17" t="s">
        <v>18</v>
      </c>
      <c r="BE9" s="17" t="s">
        <v>18</v>
      </c>
      <c r="BF9" s="17" t="s">
        <v>18</v>
      </c>
      <c r="BG9" s="19"/>
      <c r="BH9" s="19">
        <v>1924</v>
      </c>
      <c r="BI9" s="17" t="s">
        <v>18</v>
      </c>
      <c r="BJ9" s="17" t="s">
        <v>18</v>
      </c>
      <c r="BK9" s="17" t="s">
        <v>18</v>
      </c>
      <c r="BL9" s="17" t="s">
        <v>18</v>
      </c>
      <c r="BM9" s="17" t="s">
        <v>18</v>
      </c>
    </row>
    <row r="10" spans="1:65" x14ac:dyDescent="0.25">
      <c r="A10" s="77" t="s">
        <v>201</v>
      </c>
      <c r="B10" s="97">
        <v>459500</v>
      </c>
      <c r="C10" s="97">
        <v>611400</v>
      </c>
      <c r="D10" s="97">
        <v>900000</v>
      </c>
      <c r="E10" s="97">
        <v>2137400</v>
      </c>
      <c r="G10" s="19">
        <v>1925</v>
      </c>
      <c r="H10" s="19" t="s">
        <v>18</v>
      </c>
      <c r="I10" s="19" t="s">
        <v>18</v>
      </c>
      <c r="J10" s="19" t="s">
        <v>18</v>
      </c>
      <c r="K10" s="19" t="s">
        <v>18</v>
      </c>
      <c r="L10" s="19" t="s">
        <v>18</v>
      </c>
      <c r="M10" s="19" t="s">
        <v>18</v>
      </c>
      <c r="N10" s="17"/>
      <c r="O10" s="19">
        <v>1925</v>
      </c>
      <c r="P10" s="19" t="s">
        <v>18</v>
      </c>
      <c r="Q10" s="19" t="s">
        <v>18</v>
      </c>
      <c r="R10" s="19" t="s">
        <v>18</v>
      </c>
      <c r="S10" s="19" t="s">
        <v>18</v>
      </c>
      <c r="T10" s="19" t="s">
        <v>18</v>
      </c>
      <c r="U10" s="17"/>
      <c r="V10" s="19">
        <v>1925</v>
      </c>
      <c r="W10" s="19" t="s">
        <v>18</v>
      </c>
      <c r="X10" s="19" t="s">
        <v>18</v>
      </c>
      <c r="Y10" s="19" t="s">
        <v>18</v>
      </c>
      <c r="Z10" s="19" t="s">
        <v>18</v>
      </c>
      <c r="AA10" s="19" t="s">
        <v>18</v>
      </c>
      <c r="AB10" s="19" t="s">
        <v>18</v>
      </c>
      <c r="AC10" s="17"/>
      <c r="AD10" s="19">
        <v>1925</v>
      </c>
      <c r="AE10" s="19" t="s">
        <v>18</v>
      </c>
      <c r="AF10" s="19" t="s">
        <v>18</v>
      </c>
      <c r="AG10" s="19" t="s">
        <v>18</v>
      </c>
      <c r="AH10" s="19" t="s">
        <v>18</v>
      </c>
      <c r="AI10" s="19" t="s">
        <v>18</v>
      </c>
      <c r="AJ10" s="17"/>
      <c r="AK10" s="19">
        <v>1925</v>
      </c>
      <c r="AL10" s="19" t="s">
        <v>18</v>
      </c>
      <c r="AM10" s="19" t="s">
        <v>18</v>
      </c>
      <c r="AN10" s="19" t="s">
        <v>18</v>
      </c>
      <c r="AO10" s="19" t="s">
        <v>18</v>
      </c>
      <c r="AP10" s="19" t="s">
        <v>18</v>
      </c>
      <c r="AQ10" s="19" t="s">
        <v>18</v>
      </c>
      <c r="AS10" s="19">
        <v>1925</v>
      </c>
      <c r="AT10" s="17" t="s">
        <v>18</v>
      </c>
      <c r="AU10" s="17" t="s">
        <v>18</v>
      </c>
      <c r="AV10" s="17" t="s">
        <v>18</v>
      </c>
      <c r="AW10" s="17" t="s">
        <v>18</v>
      </c>
      <c r="AX10" s="17" t="s">
        <v>18</v>
      </c>
      <c r="AY10" s="17"/>
      <c r="AZ10" s="19">
        <v>1925</v>
      </c>
      <c r="BA10" s="17" t="s">
        <v>18</v>
      </c>
      <c r="BB10" s="17" t="s">
        <v>18</v>
      </c>
      <c r="BC10" s="17" t="s">
        <v>18</v>
      </c>
      <c r="BD10" s="17" t="s">
        <v>18</v>
      </c>
      <c r="BE10" s="17" t="s">
        <v>18</v>
      </c>
      <c r="BF10" s="17" t="s">
        <v>18</v>
      </c>
      <c r="BG10" s="17"/>
      <c r="BH10" s="19">
        <v>1925</v>
      </c>
      <c r="BI10" s="17" t="s">
        <v>18</v>
      </c>
      <c r="BJ10" s="17" t="s">
        <v>18</v>
      </c>
      <c r="BK10" s="17" t="s">
        <v>18</v>
      </c>
      <c r="BL10" s="17" t="s">
        <v>18</v>
      </c>
      <c r="BM10" s="17" t="s">
        <v>18</v>
      </c>
    </row>
    <row r="11" spans="1:65" x14ac:dyDescent="0.25">
      <c r="A11" s="75" t="s">
        <v>202</v>
      </c>
      <c r="B11" s="97">
        <v>96900</v>
      </c>
      <c r="C11" s="97">
        <v>121600</v>
      </c>
      <c r="D11" s="97">
        <v>331500</v>
      </c>
      <c r="E11" s="97">
        <v>1098900</v>
      </c>
      <c r="G11" s="19">
        <v>1926</v>
      </c>
      <c r="H11" s="19" t="s">
        <v>18</v>
      </c>
      <c r="I11" s="19" t="s">
        <v>18</v>
      </c>
      <c r="J11" s="19" t="s">
        <v>18</v>
      </c>
      <c r="K11" s="19" t="s">
        <v>18</v>
      </c>
      <c r="L11" s="19" t="s">
        <v>18</v>
      </c>
      <c r="M11" s="19" t="s">
        <v>18</v>
      </c>
      <c r="N11" s="17"/>
      <c r="O11" s="19">
        <v>1926</v>
      </c>
      <c r="P11" s="19" t="s">
        <v>18</v>
      </c>
      <c r="Q11" s="19" t="s">
        <v>18</v>
      </c>
      <c r="R11" s="19" t="s">
        <v>18</v>
      </c>
      <c r="S11" s="19" t="s">
        <v>18</v>
      </c>
      <c r="T11" s="19" t="s">
        <v>18</v>
      </c>
      <c r="U11" s="17"/>
      <c r="V11" s="19">
        <v>1926</v>
      </c>
      <c r="W11" s="19" t="s">
        <v>18</v>
      </c>
      <c r="X11" s="19" t="s">
        <v>18</v>
      </c>
      <c r="Y11" s="19" t="s">
        <v>18</v>
      </c>
      <c r="Z11" s="19" t="s">
        <v>18</v>
      </c>
      <c r="AA11" s="19" t="s">
        <v>18</v>
      </c>
      <c r="AB11" s="19" t="s">
        <v>18</v>
      </c>
      <c r="AC11" s="17"/>
      <c r="AD11" s="19">
        <v>1926</v>
      </c>
      <c r="AE11" s="19" t="s">
        <v>18</v>
      </c>
      <c r="AF11" s="19" t="s">
        <v>18</v>
      </c>
      <c r="AG11" s="19" t="s">
        <v>18</v>
      </c>
      <c r="AH11" s="19" t="s">
        <v>18</v>
      </c>
      <c r="AI11" s="19" t="s">
        <v>18</v>
      </c>
      <c r="AK11" s="19">
        <v>1926</v>
      </c>
      <c r="AL11" s="19" t="s">
        <v>18</v>
      </c>
      <c r="AM11" s="19" t="s">
        <v>18</v>
      </c>
      <c r="AN11" s="19" t="s">
        <v>18</v>
      </c>
      <c r="AO11" s="19" t="s">
        <v>18</v>
      </c>
      <c r="AP11" s="19" t="s">
        <v>18</v>
      </c>
      <c r="AQ11" s="19" t="s">
        <v>18</v>
      </c>
      <c r="AS11" s="19">
        <v>1926</v>
      </c>
      <c r="AT11" s="17" t="s">
        <v>18</v>
      </c>
      <c r="AU11" s="17" t="s">
        <v>18</v>
      </c>
      <c r="AV11" s="17" t="s">
        <v>18</v>
      </c>
      <c r="AW11" s="17" t="s">
        <v>18</v>
      </c>
      <c r="AX11" s="17" t="s">
        <v>18</v>
      </c>
      <c r="AY11" s="17"/>
      <c r="AZ11" s="19">
        <v>1926</v>
      </c>
      <c r="BA11" s="17" t="s">
        <v>18</v>
      </c>
      <c r="BB11" s="17" t="s">
        <v>18</v>
      </c>
      <c r="BC11" s="17" t="s">
        <v>18</v>
      </c>
      <c r="BD11" s="17" t="s">
        <v>18</v>
      </c>
      <c r="BE11" s="17" t="s">
        <v>18</v>
      </c>
      <c r="BF11" s="17" t="s">
        <v>18</v>
      </c>
      <c r="BG11" s="17"/>
      <c r="BH11" s="19">
        <v>1926</v>
      </c>
      <c r="BI11" s="17" t="s">
        <v>18</v>
      </c>
      <c r="BJ11" s="17" t="s">
        <v>18</v>
      </c>
      <c r="BK11" s="17" t="s">
        <v>18</v>
      </c>
      <c r="BL11" s="17" t="s">
        <v>18</v>
      </c>
      <c r="BM11" s="17" t="s">
        <v>18</v>
      </c>
    </row>
    <row r="12" spans="1:65" x14ac:dyDescent="0.25">
      <c r="A12" s="77" t="s">
        <v>203</v>
      </c>
      <c r="B12" s="97">
        <v>46400</v>
      </c>
      <c r="C12" s="97">
        <v>62500</v>
      </c>
      <c r="D12" s="97">
        <v>138400</v>
      </c>
      <c r="E12" s="97">
        <v>770100</v>
      </c>
      <c r="G12" s="19">
        <v>1927</v>
      </c>
      <c r="H12" s="19" t="s">
        <v>18</v>
      </c>
      <c r="I12" s="19" t="s">
        <v>18</v>
      </c>
      <c r="J12" s="19" t="s">
        <v>18</v>
      </c>
      <c r="K12" s="19" t="s">
        <v>18</v>
      </c>
      <c r="L12" s="19" t="s">
        <v>18</v>
      </c>
      <c r="M12" s="19" t="s">
        <v>18</v>
      </c>
      <c r="N12" s="17"/>
      <c r="O12" s="19">
        <v>1927</v>
      </c>
      <c r="P12" s="19" t="s">
        <v>18</v>
      </c>
      <c r="Q12" s="19" t="s">
        <v>18</v>
      </c>
      <c r="R12" s="19" t="s">
        <v>18</v>
      </c>
      <c r="S12" s="19" t="s">
        <v>18</v>
      </c>
      <c r="T12" s="19" t="s">
        <v>18</v>
      </c>
      <c r="U12" s="17"/>
      <c r="V12" s="19">
        <v>1927</v>
      </c>
      <c r="W12" s="19" t="s">
        <v>18</v>
      </c>
      <c r="X12" s="19" t="s">
        <v>18</v>
      </c>
      <c r="Y12" s="19" t="s">
        <v>18</v>
      </c>
      <c r="Z12" s="19" t="s">
        <v>18</v>
      </c>
      <c r="AA12" s="19" t="s">
        <v>18</v>
      </c>
      <c r="AB12" s="19" t="s">
        <v>18</v>
      </c>
      <c r="AC12" s="17"/>
      <c r="AD12" s="19">
        <v>1927</v>
      </c>
      <c r="AE12" s="19" t="s">
        <v>18</v>
      </c>
      <c r="AF12" s="19" t="s">
        <v>18</v>
      </c>
      <c r="AG12" s="19" t="s">
        <v>18</v>
      </c>
      <c r="AH12" s="19" t="s">
        <v>18</v>
      </c>
      <c r="AI12" s="19" t="s">
        <v>18</v>
      </c>
      <c r="AK12" s="19">
        <v>1927</v>
      </c>
      <c r="AL12" s="19" t="s">
        <v>18</v>
      </c>
      <c r="AM12" s="19" t="s">
        <v>18</v>
      </c>
      <c r="AN12" s="19" t="s">
        <v>18</v>
      </c>
      <c r="AO12" s="19" t="s">
        <v>18</v>
      </c>
      <c r="AP12" s="19" t="s">
        <v>18</v>
      </c>
      <c r="AQ12" s="19" t="s">
        <v>18</v>
      </c>
      <c r="AS12" s="19">
        <v>1927</v>
      </c>
      <c r="AT12" s="17" t="s">
        <v>18</v>
      </c>
      <c r="AU12" s="17" t="s">
        <v>18</v>
      </c>
      <c r="AV12" s="17" t="s">
        <v>18</v>
      </c>
      <c r="AW12" s="17" t="s">
        <v>18</v>
      </c>
      <c r="AX12" s="17" t="s">
        <v>18</v>
      </c>
      <c r="AY12" s="17"/>
      <c r="AZ12" s="19">
        <v>1927</v>
      </c>
      <c r="BA12" s="17" t="s">
        <v>18</v>
      </c>
      <c r="BB12" s="17" t="s">
        <v>18</v>
      </c>
      <c r="BC12" s="17" t="s">
        <v>18</v>
      </c>
      <c r="BD12" s="17" t="s">
        <v>18</v>
      </c>
      <c r="BE12" s="17" t="s">
        <v>18</v>
      </c>
      <c r="BF12" s="17" t="s">
        <v>18</v>
      </c>
      <c r="BG12" s="17"/>
      <c r="BH12" s="19">
        <v>1927</v>
      </c>
      <c r="BI12" s="17" t="s">
        <v>18</v>
      </c>
      <c r="BJ12" s="17" t="s">
        <v>18</v>
      </c>
      <c r="BK12" s="17" t="s">
        <v>18</v>
      </c>
      <c r="BL12" s="17" t="s">
        <v>18</v>
      </c>
      <c r="BM12" s="17" t="s">
        <v>18</v>
      </c>
    </row>
    <row r="13" spans="1:65" x14ac:dyDescent="0.25">
      <c r="A13" s="72" t="s">
        <v>207</v>
      </c>
      <c r="B13" s="15"/>
      <c r="C13" s="15"/>
      <c r="D13" s="15"/>
      <c r="E13" s="15"/>
      <c r="G13" s="19">
        <v>1928</v>
      </c>
      <c r="H13" s="19" t="s">
        <v>18</v>
      </c>
      <c r="I13" s="19" t="s">
        <v>18</v>
      </c>
      <c r="J13" s="19" t="s">
        <v>18</v>
      </c>
      <c r="K13" s="19" t="s">
        <v>18</v>
      </c>
      <c r="L13" s="19" t="s">
        <v>18</v>
      </c>
      <c r="M13" s="19" t="s">
        <v>18</v>
      </c>
      <c r="N13" s="17"/>
      <c r="O13" s="19">
        <v>1928</v>
      </c>
      <c r="P13" s="19" t="s">
        <v>18</v>
      </c>
      <c r="Q13" s="19" t="s">
        <v>18</v>
      </c>
      <c r="R13" s="19" t="s">
        <v>18</v>
      </c>
      <c r="S13" s="19" t="s">
        <v>18</v>
      </c>
      <c r="T13" s="19" t="s">
        <v>18</v>
      </c>
      <c r="U13" s="17"/>
      <c r="V13" s="19">
        <v>1928</v>
      </c>
      <c r="W13" s="19" t="s">
        <v>18</v>
      </c>
      <c r="X13" s="19" t="s">
        <v>18</v>
      </c>
      <c r="Y13" s="19" t="s">
        <v>18</v>
      </c>
      <c r="Z13" s="19" t="s">
        <v>18</v>
      </c>
      <c r="AA13" s="19" t="s">
        <v>18</v>
      </c>
      <c r="AB13" s="19" t="s">
        <v>18</v>
      </c>
      <c r="AC13" s="17"/>
      <c r="AD13" s="19">
        <v>1928</v>
      </c>
      <c r="AE13" s="19" t="s">
        <v>18</v>
      </c>
      <c r="AF13" s="19" t="s">
        <v>18</v>
      </c>
      <c r="AG13" s="19" t="s">
        <v>18</v>
      </c>
      <c r="AH13" s="19" t="s">
        <v>18</v>
      </c>
      <c r="AI13" s="19" t="s">
        <v>18</v>
      </c>
      <c r="AK13" s="19">
        <v>1928</v>
      </c>
      <c r="AL13" s="19" t="s">
        <v>18</v>
      </c>
      <c r="AM13" s="19" t="s">
        <v>18</v>
      </c>
      <c r="AN13" s="19" t="s">
        <v>18</v>
      </c>
      <c r="AO13" s="19" t="s">
        <v>18</v>
      </c>
      <c r="AP13" s="19" t="s">
        <v>18</v>
      </c>
      <c r="AQ13" s="19" t="s">
        <v>18</v>
      </c>
      <c r="AS13" s="19">
        <v>1928</v>
      </c>
      <c r="AT13" s="17" t="s">
        <v>18</v>
      </c>
      <c r="AU13" s="17" t="s">
        <v>18</v>
      </c>
      <c r="AV13" s="17" t="s">
        <v>18</v>
      </c>
      <c r="AW13" s="17" t="s">
        <v>18</v>
      </c>
      <c r="AX13" s="17" t="s">
        <v>18</v>
      </c>
      <c r="AY13" s="17"/>
      <c r="AZ13" s="19">
        <v>1928</v>
      </c>
      <c r="BA13" s="17" t="s">
        <v>18</v>
      </c>
      <c r="BB13" s="17" t="s">
        <v>18</v>
      </c>
      <c r="BC13" s="17" t="s">
        <v>18</v>
      </c>
      <c r="BD13" s="17" t="s">
        <v>18</v>
      </c>
      <c r="BE13" s="17" t="s">
        <v>18</v>
      </c>
      <c r="BF13" s="17" t="s">
        <v>18</v>
      </c>
      <c r="BG13" s="17"/>
      <c r="BH13" s="19">
        <v>1928</v>
      </c>
      <c r="BI13" s="17" t="s">
        <v>18</v>
      </c>
      <c r="BJ13" s="17" t="s">
        <v>18</v>
      </c>
      <c r="BK13" s="17" t="s">
        <v>18</v>
      </c>
      <c r="BL13" s="17" t="s">
        <v>18</v>
      </c>
      <c r="BM13" s="17" t="s">
        <v>18</v>
      </c>
    </row>
    <row r="14" spans="1:65" x14ac:dyDescent="0.25">
      <c r="A14" s="74" t="s">
        <v>206</v>
      </c>
      <c r="B14" s="78">
        <f>B15+B16+B17</f>
        <v>839400</v>
      </c>
      <c r="C14" s="78">
        <f>C15+C16+C17</f>
        <v>1161000</v>
      </c>
      <c r="D14" s="78">
        <f>D15+D16+D17</f>
        <v>1621700</v>
      </c>
      <c r="E14" s="78">
        <f>E15+E16+E17</f>
        <v>2725700</v>
      </c>
      <c r="G14" s="19">
        <v>1929</v>
      </c>
      <c r="H14" s="19" t="s">
        <v>18</v>
      </c>
      <c r="I14" s="19" t="s">
        <v>18</v>
      </c>
      <c r="J14" s="19" t="s">
        <v>18</v>
      </c>
      <c r="K14" s="19" t="s">
        <v>18</v>
      </c>
      <c r="L14" s="19" t="s">
        <v>18</v>
      </c>
      <c r="M14" s="19" t="s">
        <v>18</v>
      </c>
      <c r="N14" s="17"/>
      <c r="O14" s="19">
        <v>1929</v>
      </c>
      <c r="P14" s="19" t="s">
        <v>18</v>
      </c>
      <c r="Q14" s="19" t="s">
        <v>18</v>
      </c>
      <c r="R14" s="19" t="s">
        <v>18</v>
      </c>
      <c r="S14" s="19" t="s">
        <v>18</v>
      </c>
      <c r="T14" s="19" t="s">
        <v>18</v>
      </c>
      <c r="U14" s="17"/>
      <c r="V14" s="19">
        <v>1929</v>
      </c>
      <c r="W14" s="19" t="s">
        <v>18</v>
      </c>
      <c r="X14" s="19" t="s">
        <v>18</v>
      </c>
      <c r="Y14" s="19" t="s">
        <v>18</v>
      </c>
      <c r="Z14" s="19" t="s">
        <v>18</v>
      </c>
      <c r="AA14" s="19" t="s">
        <v>18</v>
      </c>
      <c r="AB14" s="19" t="s">
        <v>18</v>
      </c>
      <c r="AC14" s="17"/>
      <c r="AD14" s="19">
        <v>1929</v>
      </c>
      <c r="AE14" s="19" t="s">
        <v>18</v>
      </c>
      <c r="AF14" s="19" t="s">
        <v>18</v>
      </c>
      <c r="AG14" s="19" t="s">
        <v>18</v>
      </c>
      <c r="AH14" s="19" t="s">
        <v>18</v>
      </c>
      <c r="AI14" s="19" t="s">
        <v>18</v>
      </c>
      <c r="AK14" s="19">
        <v>1929</v>
      </c>
      <c r="AL14" s="19" t="s">
        <v>18</v>
      </c>
      <c r="AM14" s="19" t="s">
        <v>18</v>
      </c>
      <c r="AN14" s="19" t="s">
        <v>18</v>
      </c>
      <c r="AO14" s="19" t="s">
        <v>18</v>
      </c>
      <c r="AP14" s="19" t="s">
        <v>18</v>
      </c>
      <c r="AQ14" s="19" t="s">
        <v>18</v>
      </c>
      <c r="AS14" s="19">
        <v>1929</v>
      </c>
      <c r="AT14" s="17" t="s">
        <v>18</v>
      </c>
      <c r="AU14" s="17" t="s">
        <v>18</v>
      </c>
      <c r="AV14" s="17" t="s">
        <v>18</v>
      </c>
      <c r="AW14" s="17" t="s">
        <v>18</v>
      </c>
      <c r="AX14" s="17" t="s">
        <v>18</v>
      </c>
      <c r="AY14" s="17"/>
      <c r="AZ14" s="19">
        <v>1929</v>
      </c>
      <c r="BA14" s="17" t="s">
        <v>18</v>
      </c>
      <c r="BB14" s="17" t="s">
        <v>18</v>
      </c>
      <c r="BC14" s="17" t="s">
        <v>18</v>
      </c>
      <c r="BD14" s="17" t="s">
        <v>18</v>
      </c>
      <c r="BE14" s="17" t="s">
        <v>18</v>
      </c>
      <c r="BF14" s="17" t="s">
        <v>18</v>
      </c>
      <c r="BG14" s="17"/>
      <c r="BH14" s="19">
        <v>1929</v>
      </c>
      <c r="BI14" s="17" t="s">
        <v>18</v>
      </c>
      <c r="BJ14" s="17" t="s">
        <v>18</v>
      </c>
      <c r="BK14" s="17" t="s">
        <v>18</v>
      </c>
      <c r="BL14" s="17" t="s">
        <v>18</v>
      </c>
      <c r="BM14" s="17" t="s">
        <v>18</v>
      </c>
    </row>
    <row r="15" spans="1:65" x14ac:dyDescent="0.25">
      <c r="A15" s="77" t="s">
        <v>201</v>
      </c>
      <c r="B15" s="98">
        <v>2900</v>
      </c>
      <c r="C15" s="98">
        <v>3500</v>
      </c>
      <c r="D15" s="98">
        <v>4700</v>
      </c>
      <c r="E15" s="98">
        <v>2000</v>
      </c>
      <c r="G15" s="19">
        <v>1930</v>
      </c>
      <c r="H15" s="19" t="s">
        <v>18</v>
      </c>
      <c r="I15" s="19" t="s">
        <v>18</v>
      </c>
      <c r="J15" s="19" t="s">
        <v>18</v>
      </c>
      <c r="K15" s="19" t="s">
        <v>18</v>
      </c>
      <c r="L15" s="19" t="s">
        <v>18</v>
      </c>
      <c r="M15" s="19" t="s">
        <v>18</v>
      </c>
      <c r="N15" s="17"/>
      <c r="O15" s="19">
        <v>1930</v>
      </c>
      <c r="P15" s="19" t="s">
        <v>18</v>
      </c>
      <c r="Q15" s="19" t="s">
        <v>18</v>
      </c>
      <c r="R15" s="19" t="s">
        <v>18</v>
      </c>
      <c r="S15" s="19" t="s">
        <v>18</v>
      </c>
      <c r="T15" s="19" t="s">
        <v>18</v>
      </c>
      <c r="U15" s="17"/>
      <c r="V15" s="19">
        <v>1930</v>
      </c>
      <c r="W15" s="19" t="s">
        <v>18</v>
      </c>
      <c r="X15" s="19" t="s">
        <v>18</v>
      </c>
      <c r="Y15" s="19" t="s">
        <v>18</v>
      </c>
      <c r="Z15" s="19" t="s">
        <v>18</v>
      </c>
      <c r="AA15" s="19" t="s">
        <v>18</v>
      </c>
      <c r="AB15" s="19" t="s">
        <v>18</v>
      </c>
      <c r="AC15" s="17"/>
      <c r="AD15" s="19">
        <v>1930</v>
      </c>
      <c r="AE15" s="19" t="s">
        <v>18</v>
      </c>
      <c r="AF15" s="19" t="s">
        <v>18</v>
      </c>
      <c r="AG15" s="19" t="s">
        <v>18</v>
      </c>
      <c r="AH15" s="19" t="s">
        <v>18</v>
      </c>
      <c r="AI15" s="19" t="s">
        <v>18</v>
      </c>
      <c r="AK15" s="19">
        <v>1930</v>
      </c>
      <c r="AL15" s="19" t="s">
        <v>18</v>
      </c>
      <c r="AM15" s="19" t="s">
        <v>18</v>
      </c>
      <c r="AN15" s="19" t="s">
        <v>18</v>
      </c>
      <c r="AO15" s="19" t="s">
        <v>18</v>
      </c>
      <c r="AP15" s="19" t="s">
        <v>18</v>
      </c>
      <c r="AQ15" s="19" t="s">
        <v>18</v>
      </c>
      <c r="AS15" s="19">
        <v>1930</v>
      </c>
      <c r="AT15" s="17" t="s">
        <v>18</v>
      </c>
      <c r="AU15" s="17" t="s">
        <v>18</v>
      </c>
      <c r="AV15" s="17" t="s">
        <v>18</v>
      </c>
      <c r="AW15" s="17" t="s">
        <v>18</v>
      </c>
      <c r="AX15" s="17" t="s">
        <v>18</v>
      </c>
      <c r="AY15" s="17"/>
      <c r="AZ15" s="19">
        <v>1930</v>
      </c>
      <c r="BA15" s="17" t="s">
        <v>18</v>
      </c>
      <c r="BB15" s="17" t="s">
        <v>18</v>
      </c>
      <c r="BC15" s="17" t="s">
        <v>18</v>
      </c>
      <c r="BD15" s="17" t="s">
        <v>18</v>
      </c>
      <c r="BE15" s="17" t="s">
        <v>18</v>
      </c>
      <c r="BF15" s="17" t="s">
        <v>18</v>
      </c>
      <c r="BG15" s="17"/>
      <c r="BH15" s="19">
        <v>1930</v>
      </c>
      <c r="BI15" s="17" t="s">
        <v>18</v>
      </c>
      <c r="BJ15" s="17" t="s">
        <v>18</v>
      </c>
      <c r="BK15" s="17" t="s">
        <v>18</v>
      </c>
      <c r="BL15" s="17" t="s">
        <v>18</v>
      </c>
      <c r="BM15" s="17" t="s">
        <v>18</v>
      </c>
    </row>
    <row r="16" spans="1:65" x14ac:dyDescent="0.25">
      <c r="A16" s="75" t="s">
        <v>202</v>
      </c>
      <c r="B16" s="98">
        <v>349100</v>
      </c>
      <c r="C16" s="98">
        <v>462000</v>
      </c>
      <c r="D16" s="98">
        <v>601600</v>
      </c>
      <c r="E16" s="98">
        <v>1469700</v>
      </c>
      <c r="G16" s="19">
        <v>1931</v>
      </c>
      <c r="H16" s="19" t="s">
        <v>18</v>
      </c>
      <c r="I16" s="19" t="s">
        <v>18</v>
      </c>
      <c r="J16" s="19" t="s">
        <v>18</v>
      </c>
      <c r="K16" s="19" t="s">
        <v>18</v>
      </c>
      <c r="L16" s="19" t="s">
        <v>18</v>
      </c>
      <c r="M16" s="19" t="s">
        <v>18</v>
      </c>
      <c r="N16" s="17"/>
      <c r="O16" s="19">
        <v>1931</v>
      </c>
      <c r="P16" s="19" t="s">
        <v>18</v>
      </c>
      <c r="Q16" s="19" t="s">
        <v>18</v>
      </c>
      <c r="R16" s="19" t="s">
        <v>18</v>
      </c>
      <c r="S16" s="19" t="s">
        <v>18</v>
      </c>
      <c r="T16" s="19" t="s">
        <v>18</v>
      </c>
      <c r="U16" s="17"/>
      <c r="V16" s="19">
        <v>1931</v>
      </c>
      <c r="W16" s="19" t="s">
        <v>18</v>
      </c>
      <c r="X16" s="19" t="s">
        <v>18</v>
      </c>
      <c r="Y16" s="19" t="s">
        <v>18</v>
      </c>
      <c r="Z16" s="19" t="s">
        <v>18</v>
      </c>
      <c r="AA16" s="19" t="s">
        <v>18</v>
      </c>
      <c r="AB16" s="19" t="s">
        <v>18</v>
      </c>
      <c r="AC16" s="17"/>
      <c r="AD16" s="19">
        <v>1931</v>
      </c>
      <c r="AE16" s="19" t="s">
        <v>18</v>
      </c>
      <c r="AF16" s="19" t="s">
        <v>18</v>
      </c>
      <c r="AG16" s="19" t="s">
        <v>18</v>
      </c>
      <c r="AH16" s="19" t="s">
        <v>18</v>
      </c>
      <c r="AI16" s="19" t="s">
        <v>18</v>
      </c>
      <c r="AK16" s="19">
        <v>1931</v>
      </c>
      <c r="AL16" s="19" t="s">
        <v>18</v>
      </c>
      <c r="AM16" s="19" t="s">
        <v>18</v>
      </c>
      <c r="AN16" s="19" t="s">
        <v>18</v>
      </c>
      <c r="AO16" s="19" t="s">
        <v>18</v>
      </c>
      <c r="AP16" s="19" t="s">
        <v>18</v>
      </c>
      <c r="AQ16" s="19" t="s">
        <v>18</v>
      </c>
      <c r="AS16" s="19">
        <v>1931</v>
      </c>
      <c r="AT16" s="17" t="s">
        <v>18</v>
      </c>
      <c r="AU16" s="17" t="s">
        <v>18</v>
      </c>
      <c r="AV16" s="17" t="s">
        <v>18</v>
      </c>
      <c r="AW16" s="17" t="s">
        <v>18</v>
      </c>
      <c r="AX16" s="17" t="s">
        <v>18</v>
      </c>
      <c r="AY16" s="17"/>
      <c r="AZ16" s="19">
        <v>1931</v>
      </c>
      <c r="BA16" s="17" t="s">
        <v>18</v>
      </c>
      <c r="BB16" s="17" t="s">
        <v>18</v>
      </c>
      <c r="BC16" s="17" t="s">
        <v>18</v>
      </c>
      <c r="BD16" s="17" t="s">
        <v>18</v>
      </c>
      <c r="BE16" s="17" t="s">
        <v>18</v>
      </c>
      <c r="BF16" s="17" t="s">
        <v>18</v>
      </c>
      <c r="BG16" s="17"/>
      <c r="BH16" s="19">
        <v>1931</v>
      </c>
      <c r="BI16" s="17" t="s">
        <v>18</v>
      </c>
      <c r="BJ16" s="17" t="s">
        <v>18</v>
      </c>
      <c r="BK16" s="17" t="s">
        <v>18</v>
      </c>
      <c r="BL16" s="17" t="s">
        <v>18</v>
      </c>
      <c r="BM16" s="17" t="s">
        <v>18</v>
      </c>
    </row>
    <row r="17" spans="1:65" x14ac:dyDescent="0.25">
      <c r="A17" s="77" t="s">
        <v>203</v>
      </c>
      <c r="B17" s="98">
        <v>487400</v>
      </c>
      <c r="C17" s="98">
        <v>695500</v>
      </c>
      <c r="D17" s="98">
        <v>1015400</v>
      </c>
      <c r="E17" s="98">
        <v>1254000</v>
      </c>
      <c r="G17" s="19">
        <v>1932</v>
      </c>
      <c r="H17" s="19" t="s">
        <v>18</v>
      </c>
      <c r="I17" s="19" t="s">
        <v>18</v>
      </c>
      <c r="J17" s="19" t="s">
        <v>18</v>
      </c>
      <c r="K17" s="19" t="s">
        <v>18</v>
      </c>
      <c r="L17" s="19" t="s">
        <v>18</v>
      </c>
      <c r="M17" s="19" t="s">
        <v>18</v>
      </c>
      <c r="N17" s="17"/>
      <c r="O17" s="19">
        <v>1932</v>
      </c>
      <c r="P17" s="19" t="s">
        <v>18</v>
      </c>
      <c r="Q17" s="19" t="s">
        <v>18</v>
      </c>
      <c r="R17" s="19" t="s">
        <v>18</v>
      </c>
      <c r="S17" s="19" t="s">
        <v>18</v>
      </c>
      <c r="T17" s="19" t="s">
        <v>18</v>
      </c>
      <c r="U17" s="17"/>
      <c r="V17" s="19">
        <v>1932</v>
      </c>
      <c r="W17" s="19" t="s">
        <v>18</v>
      </c>
      <c r="X17" s="19" t="s">
        <v>18</v>
      </c>
      <c r="Y17" s="19" t="s">
        <v>18</v>
      </c>
      <c r="Z17" s="19" t="s">
        <v>18</v>
      </c>
      <c r="AA17" s="19" t="s">
        <v>18</v>
      </c>
      <c r="AB17" s="19" t="s">
        <v>18</v>
      </c>
      <c r="AC17" s="17"/>
      <c r="AD17" s="19">
        <v>1932</v>
      </c>
      <c r="AE17" s="19" t="s">
        <v>18</v>
      </c>
      <c r="AF17" s="19" t="s">
        <v>18</v>
      </c>
      <c r="AG17" s="19" t="s">
        <v>18</v>
      </c>
      <c r="AH17" s="19" t="s">
        <v>18</v>
      </c>
      <c r="AI17" s="19" t="s">
        <v>18</v>
      </c>
      <c r="AK17" s="19">
        <v>1932</v>
      </c>
      <c r="AL17" s="19" t="s">
        <v>18</v>
      </c>
      <c r="AM17" s="19" t="s">
        <v>18</v>
      </c>
      <c r="AN17" s="19" t="s">
        <v>18</v>
      </c>
      <c r="AO17" s="19" t="s">
        <v>18</v>
      </c>
      <c r="AP17" s="19" t="s">
        <v>18</v>
      </c>
      <c r="AQ17" s="19" t="s">
        <v>18</v>
      </c>
      <c r="AS17" s="19">
        <v>1932</v>
      </c>
      <c r="AT17" s="17" t="s">
        <v>18</v>
      </c>
      <c r="AU17" s="17" t="s">
        <v>18</v>
      </c>
      <c r="AV17" s="17" t="s">
        <v>18</v>
      </c>
      <c r="AW17" s="17" t="s">
        <v>18</v>
      </c>
      <c r="AX17" s="17" t="s">
        <v>18</v>
      </c>
      <c r="AY17" s="17"/>
      <c r="AZ17" s="19">
        <v>1932</v>
      </c>
      <c r="BA17" s="17" t="s">
        <v>18</v>
      </c>
      <c r="BB17" s="17" t="s">
        <v>18</v>
      </c>
      <c r="BC17" s="17" t="s">
        <v>18</v>
      </c>
      <c r="BD17" s="17" t="s">
        <v>18</v>
      </c>
      <c r="BE17" s="17" t="s">
        <v>18</v>
      </c>
      <c r="BF17" s="17" t="s">
        <v>18</v>
      </c>
      <c r="BG17" s="17"/>
      <c r="BH17" s="19">
        <v>1932</v>
      </c>
      <c r="BI17" s="17" t="s">
        <v>18</v>
      </c>
      <c r="BJ17" s="17" t="s">
        <v>18</v>
      </c>
      <c r="BK17" s="17" t="s">
        <v>18</v>
      </c>
      <c r="BL17" s="17" t="s">
        <v>18</v>
      </c>
      <c r="BM17" s="17" t="s">
        <v>18</v>
      </c>
    </row>
    <row r="18" spans="1:65" x14ac:dyDescent="0.25">
      <c r="A18" s="72" t="s">
        <v>208</v>
      </c>
      <c r="B18" s="66"/>
      <c r="C18" s="66"/>
      <c r="D18" s="66"/>
      <c r="E18" s="66"/>
      <c r="G18" s="19">
        <v>1933</v>
      </c>
      <c r="H18" s="19" t="s">
        <v>18</v>
      </c>
      <c r="I18" s="19" t="s">
        <v>18</v>
      </c>
      <c r="J18" s="19" t="s">
        <v>18</v>
      </c>
      <c r="K18" s="19" t="s">
        <v>18</v>
      </c>
      <c r="L18" s="19" t="s">
        <v>18</v>
      </c>
      <c r="M18" s="19" t="s">
        <v>18</v>
      </c>
      <c r="N18" s="17"/>
      <c r="O18" s="19">
        <v>1933</v>
      </c>
      <c r="P18" s="19" t="s">
        <v>18</v>
      </c>
      <c r="Q18" s="19" t="s">
        <v>18</v>
      </c>
      <c r="R18" s="19" t="s">
        <v>18</v>
      </c>
      <c r="S18" s="19" t="s">
        <v>18</v>
      </c>
      <c r="T18" s="19" t="s">
        <v>18</v>
      </c>
      <c r="U18" s="17"/>
      <c r="V18" s="19">
        <v>1933</v>
      </c>
      <c r="W18" s="19" t="s">
        <v>18</v>
      </c>
      <c r="X18" s="19" t="s">
        <v>18</v>
      </c>
      <c r="Y18" s="19" t="s">
        <v>18</v>
      </c>
      <c r="Z18" s="19" t="s">
        <v>18</v>
      </c>
      <c r="AA18" s="19" t="s">
        <v>18</v>
      </c>
      <c r="AB18" s="19" t="s">
        <v>18</v>
      </c>
      <c r="AC18" s="17"/>
      <c r="AD18" s="19">
        <v>1933</v>
      </c>
      <c r="AE18" s="19" t="s">
        <v>18</v>
      </c>
      <c r="AF18" s="19" t="s">
        <v>18</v>
      </c>
      <c r="AG18" s="19" t="s">
        <v>18</v>
      </c>
      <c r="AH18" s="19" t="s">
        <v>18</v>
      </c>
      <c r="AI18" s="19" t="s">
        <v>18</v>
      </c>
      <c r="AJ18" s="17"/>
      <c r="AK18" s="19">
        <v>1933</v>
      </c>
      <c r="AL18" s="19" t="s">
        <v>18</v>
      </c>
      <c r="AM18" s="19" t="s">
        <v>18</v>
      </c>
      <c r="AN18" s="19" t="s">
        <v>18</v>
      </c>
      <c r="AO18" s="19" t="s">
        <v>18</v>
      </c>
      <c r="AP18" s="19" t="s">
        <v>18</v>
      </c>
      <c r="AQ18" s="19" t="s">
        <v>18</v>
      </c>
      <c r="AR18" s="17"/>
      <c r="AS18" s="19">
        <v>1933</v>
      </c>
      <c r="AT18" s="17" t="s">
        <v>18</v>
      </c>
      <c r="AU18" s="17" t="s">
        <v>18</v>
      </c>
      <c r="AV18" s="17" t="s">
        <v>18</v>
      </c>
      <c r="AW18" s="17" t="s">
        <v>18</v>
      </c>
      <c r="AX18" s="17" t="s">
        <v>18</v>
      </c>
      <c r="AY18" s="17"/>
      <c r="AZ18" s="19">
        <v>1933</v>
      </c>
      <c r="BA18" s="17" t="s">
        <v>18</v>
      </c>
      <c r="BB18" s="17" t="s">
        <v>18</v>
      </c>
      <c r="BC18" s="17" t="s">
        <v>18</v>
      </c>
      <c r="BD18" s="17" t="s">
        <v>18</v>
      </c>
      <c r="BE18" s="17" t="s">
        <v>18</v>
      </c>
      <c r="BF18" s="17" t="s">
        <v>18</v>
      </c>
      <c r="BG18" s="17"/>
      <c r="BH18" s="19">
        <v>1933</v>
      </c>
      <c r="BI18" s="17" t="s">
        <v>18</v>
      </c>
      <c r="BJ18" s="17" t="s">
        <v>18</v>
      </c>
      <c r="BK18" s="17" t="s">
        <v>18</v>
      </c>
      <c r="BL18" s="17" t="s">
        <v>18</v>
      </c>
      <c r="BM18" s="17" t="s">
        <v>18</v>
      </c>
    </row>
    <row r="19" spans="1:65" x14ac:dyDescent="0.25">
      <c r="A19" s="74" t="s">
        <v>206</v>
      </c>
      <c r="B19" s="78">
        <f>B20+B21</f>
        <v>33500</v>
      </c>
      <c r="C19" s="78">
        <f>C20+C21</f>
        <v>56300</v>
      </c>
      <c r="D19" s="78">
        <f>D20+D21</f>
        <v>75700</v>
      </c>
      <c r="E19" s="78">
        <f>E20+E21</f>
        <v>143200</v>
      </c>
      <c r="G19" s="19">
        <v>1934</v>
      </c>
      <c r="H19" s="19" t="s">
        <v>18</v>
      </c>
      <c r="I19" s="19" t="s">
        <v>18</v>
      </c>
      <c r="J19" s="19" t="s">
        <v>18</v>
      </c>
      <c r="K19" s="19" t="s">
        <v>18</v>
      </c>
      <c r="L19" s="19" t="s">
        <v>18</v>
      </c>
      <c r="M19" s="19" t="s">
        <v>18</v>
      </c>
      <c r="N19" s="17"/>
      <c r="O19" s="19">
        <v>1934</v>
      </c>
      <c r="P19" s="19" t="s">
        <v>18</v>
      </c>
      <c r="Q19" s="19" t="s">
        <v>18</v>
      </c>
      <c r="R19" s="19" t="s">
        <v>18</v>
      </c>
      <c r="S19" s="19" t="s">
        <v>18</v>
      </c>
      <c r="T19" s="19" t="s">
        <v>18</v>
      </c>
      <c r="U19" s="17"/>
      <c r="V19" s="19">
        <v>1934</v>
      </c>
      <c r="W19" s="19" t="s">
        <v>18</v>
      </c>
      <c r="X19" s="19" t="s">
        <v>18</v>
      </c>
      <c r="Y19" s="19" t="s">
        <v>18</v>
      </c>
      <c r="Z19" s="19" t="s">
        <v>18</v>
      </c>
      <c r="AA19" s="19" t="s">
        <v>18</v>
      </c>
      <c r="AB19" s="19" t="s">
        <v>18</v>
      </c>
      <c r="AC19" s="17"/>
      <c r="AD19" s="19">
        <v>1934</v>
      </c>
      <c r="AE19" s="19" t="s">
        <v>18</v>
      </c>
      <c r="AF19" s="19" t="s">
        <v>18</v>
      </c>
      <c r="AG19" s="19" t="s">
        <v>18</v>
      </c>
      <c r="AH19" s="19" t="s">
        <v>18</v>
      </c>
      <c r="AI19" s="19" t="s">
        <v>18</v>
      </c>
      <c r="AJ19" s="17"/>
      <c r="AK19" s="19">
        <v>1934</v>
      </c>
      <c r="AL19" s="19" t="s">
        <v>18</v>
      </c>
      <c r="AM19" s="19" t="s">
        <v>18</v>
      </c>
      <c r="AN19" s="19" t="s">
        <v>18</v>
      </c>
      <c r="AO19" s="19" t="s">
        <v>18</v>
      </c>
      <c r="AP19" s="19" t="s">
        <v>18</v>
      </c>
      <c r="AQ19" s="19" t="s">
        <v>18</v>
      </c>
      <c r="AR19" s="17"/>
      <c r="AS19" s="19">
        <v>1934</v>
      </c>
      <c r="AT19" s="17" t="s">
        <v>18</v>
      </c>
      <c r="AU19" s="17" t="s">
        <v>18</v>
      </c>
      <c r="AV19" s="17" t="s">
        <v>18</v>
      </c>
      <c r="AW19" s="17" t="s">
        <v>18</v>
      </c>
      <c r="AX19" s="17" t="s">
        <v>18</v>
      </c>
      <c r="AY19" s="17"/>
      <c r="AZ19" s="19">
        <v>1934</v>
      </c>
      <c r="BA19" s="17" t="s">
        <v>18</v>
      </c>
      <c r="BB19" s="17" t="s">
        <v>18</v>
      </c>
      <c r="BC19" s="17" t="s">
        <v>18</v>
      </c>
      <c r="BD19" s="17" t="s">
        <v>18</v>
      </c>
      <c r="BE19" s="17" t="s">
        <v>18</v>
      </c>
      <c r="BF19" s="17" t="s">
        <v>18</v>
      </c>
      <c r="BG19" s="17"/>
      <c r="BH19" s="19">
        <v>1934</v>
      </c>
      <c r="BI19" s="17" t="s">
        <v>18</v>
      </c>
      <c r="BJ19" s="17" t="s">
        <v>18</v>
      </c>
      <c r="BK19" s="17" t="s">
        <v>18</v>
      </c>
      <c r="BL19" s="17" t="s">
        <v>18</v>
      </c>
      <c r="BM19" s="17" t="s">
        <v>18</v>
      </c>
    </row>
    <row r="20" spans="1:65" x14ac:dyDescent="0.25">
      <c r="A20" s="77" t="s">
        <v>201</v>
      </c>
      <c r="B20" s="97">
        <v>11700</v>
      </c>
      <c r="C20" s="97">
        <v>28800</v>
      </c>
      <c r="D20" s="97">
        <v>35400</v>
      </c>
      <c r="E20" s="97">
        <v>72200</v>
      </c>
      <c r="G20" s="19">
        <v>1935</v>
      </c>
      <c r="H20" s="19" t="s">
        <v>18</v>
      </c>
      <c r="I20" s="19" t="s">
        <v>18</v>
      </c>
      <c r="J20" s="19" t="s">
        <v>18</v>
      </c>
      <c r="K20" s="19" t="s">
        <v>18</v>
      </c>
      <c r="L20" s="19" t="s">
        <v>18</v>
      </c>
      <c r="M20" s="19" t="s">
        <v>18</v>
      </c>
      <c r="N20" s="17"/>
      <c r="O20" s="19">
        <v>1935</v>
      </c>
      <c r="P20" s="19" t="s">
        <v>18</v>
      </c>
      <c r="Q20" s="19" t="s">
        <v>18</v>
      </c>
      <c r="R20" s="19" t="s">
        <v>18</v>
      </c>
      <c r="S20" s="19" t="s">
        <v>18</v>
      </c>
      <c r="T20" s="19" t="s">
        <v>18</v>
      </c>
      <c r="U20" s="17"/>
      <c r="V20" s="19">
        <v>1935</v>
      </c>
      <c r="W20" s="19" t="s">
        <v>18</v>
      </c>
      <c r="X20" s="19" t="s">
        <v>18</v>
      </c>
      <c r="Y20" s="19" t="s">
        <v>18</v>
      </c>
      <c r="Z20" s="19" t="s">
        <v>18</v>
      </c>
      <c r="AA20" s="19" t="s">
        <v>18</v>
      </c>
      <c r="AB20" s="19" t="s">
        <v>18</v>
      </c>
      <c r="AC20" s="17"/>
      <c r="AD20" s="19">
        <v>1935</v>
      </c>
      <c r="AE20" s="19" t="s">
        <v>18</v>
      </c>
      <c r="AF20" s="19" t="s">
        <v>18</v>
      </c>
      <c r="AG20" s="19" t="s">
        <v>18</v>
      </c>
      <c r="AH20" s="19" t="s">
        <v>18</v>
      </c>
      <c r="AI20" s="19" t="s">
        <v>18</v>
      </c>
      <c r="AJ20" s="17"/>
      <c r="AK20" s="19">
        <v>1935</v>
      </c>
      <c r="AL20" s="19" t="s">
        <v>18</v>
      </c>
      <c r="AM20" s="19" t="s">
        <v>18</v>
      </c>
      <c r="AN20" s="19" t="s">
        <v>18</v>
      </c>
      <c r="AO20" s="19" t="s">
        <v>18</v>
      </c>
      <c r="AP20" s="19" t="s">
        <v>18</v>
      </c>
      <c r="AQ20" s="19" t="s">
        <v>18</v>
      </c>
      <c r="AR20" s="17"/>
      <c r="AS20" s="19">
        <v>1935</v>
      </c>
      <c r="AT20" s="17" t="s">
        <v>18</v>
      </c>
      <c r="AU20" s="17" t="s">
        <v>18</v>
      </c>
      <c r="AV20" s="17" t="s">
        <v>18</v>
      </c>
      <c r="AW20" s="17" t="s">
        <v>18</v>
      </c>
      <c r="AX20" s="17" t="s">
        <v>18</v>
      </c>
      <c r="AY20" s="17"/>
      <c r="AZ20" s="19">
        <v>1935</v>
      </c>
      <c r="BA20" s="17" t="s">
        <v>18</v>
      </c>
      <c r="BB20" s="17" t="s">
        <v>18</v>
      </c>
      <c r="BC20" s="17" t="s">
        <v>18</v>
      </c>
      <c r="BD20" s="17" t="s">
        <v>18</v>
      </c>
      <c r="BE20" s="17" t="s">
        <v>18</v>
      </c>
      <c r="BF20" s="17" t="s">
        <v>18</v>
      </c>
      <c r="BG20" s="17"/>
      <c r="BH20" s="19">
        <v>1935</v>
      </c>
      <c r="BI20" s="17" t="s">
        <v>18</v>
      </c>
      <c r="BJ20" s="17" t="s">
        <v>18</v>
      </c>
      <c r="BK20" s="17" t="s">
        <v>18</v>
      </c>
      <c r="BL20" s="17" t="s">
        <v>18</v>
      </c>
      <c r="BM20" s="17" t="s">
        <v>18</v>
      </c>
    </row>
    <row r="21" spans="1:65" x14ac:dyDescent="0.25">
      <c r="A21" s="77" t="s">
        <v>203</v>
      </c>
      <c r="B21" s="97">
        <v>21800</v>
      </c>
      <c r="C21" s="97">
        <v>27500</v>
      </c>
      <c r="D21" s="97">
        <v>40300</v>
      </c>
      <c r="E21" s="97">
        <v>71000</v>
      </c>
      <c r="G21" s="19">
        <v>1936</v>
      </c>
      <c r="H21" s="19" t="s">
        <v>18</v>
      </c>
      <c r="I21" s="19" t="s">
        <v>18</v>
      </c>
      <c r="J21" s="19" t="s">
        <v>18</v>
      </c>
      <c r="K21" s="19" t="s">
        <v>18</v>
      </c>
      <c r="L21" s="19" t="s">
        <v>18</v>
      </c>
      <c r="M21" s="19" t="s">
        <v>18</v>
      </c>
      <c r="N21" s="17"/>
      <c r="O21" s="19">
        <v>1936</v>
      </c>
      <c r="P21" s="19" t="s">
        <v>18</v>
      </c>
      <c r="Q21" s="19" t="s">
        <v>18</v>
      </c>
      <c r="R21" s="19" t="s">
        <v>18</v>
      </c>
      <c r="S21" s="19" t="s">
        <v>18</v>
      </c>
      <c r="T21" s="19" t="s">
        <v>18</v>
      </c>
      <c r="U21" s="17"/>
      <c r="V21" s="19">
        <v>1936</v>
      </c>
      <c r="W21" s="19" t="s">
        <v>18</v>
      </c>
      <c r="X21" s="19" t="s">
        <v>18</v>
      </c>
      <c r="Y21" s="19" t="s">
        <v>18</v>
      </c>
      <c r="Z21" s="19" t="s">
        <v>18</v>
      </c>
      <c r="AA21" s="19" t="s">
        <v>18</v>
      </c>
      <c r="AB21" s="19" t="s">
        <v>18</v>
      </c>
      <c r="AC21" s="17"/>
      <c r="AD21" s="19">
        <v>1936</v>
      </c>
      <c r="AE21" s="19" t="s">
        <v>18</v>
      </c>
      <c r="AF21" s="19" t="s">
        <v>18</v>
      </c>
      <c r="AG21" s="19" t="s">
        <v>18</v>
      </c>
      <c r="AH21" s="19" t="s">
        <v>18</v>
      </c>
      <c r="AI21" s="19" t="s">
        <v>18</v>
      </c>
      <c r="AJ21" s="17"/>
      <c r="AK21" s="19">
        <v>1936</v>
      </c>
      <c r="AL21" s="19" t="s">
        <v>18</v>
      </c>
      <c r="AM21" s="19" t="s">
        <v>18</v>
      </c>
      <c r="AN21" s="19" t="s">
        <v>18</v>
      </c>
      <c r="AO21" s="19" t="s">
        <v>18</v>
      </c>
      <c r="AP21" s="19" t="s">
        <v>18</v>
      </c>
      <c r="AQ21" s="19" t="s">
        <v>18</v>
      </c>
      <c r="AR21" s="17"/>
      <c r="AS21" s="19">
        <v>1936</v>
      </c>
      <c r="AT21" s="17" t="s">
        <v>18</v>
      </c>
      <c r="AU21" s="17" t="s">
        <v>18</v>
      </c>
      <c r="AV21" s="17" t="s">
        <v>18</v>
      </c>
      <c r="AW21" s="17" t="s">
        <v>18</v>
      </c>
      <c r="AX21" s="17" t="s">
        <v>18</v>
      </c>
      <c r="AY21" s="17"/>
      <c r="AZ21" s="19">
        <v>1936</v>
      </c>
      <c r="BA21" s="17" t="s">
        <v>18</v>
      </c>
      <c r="BB21" s="17" t="s">
        <v>18</v>
      </c>
      <c r="BC21" s="17" t="s">
        <v>18</v>
      </c>
      <c r="BD21" s="17" t="s">
        <v>18</v>
      </c>
      <c r="BE21" s="17" t="s">
        <v>18</v>
      </c>
      <c r="BF21" s="17" t="s">
        <v>18</v>
      </c>
      <c r="BG21" s="17"/>
      <c r="BH21" s="19">
        <v>1936</v>
      </c>
      <c r="BI21" s="17" t="s">
        <v>18</v>
      </c>
      <c r="BJ21" s="17" t="s">
        <v>18</v>
      </c>
      <c r="BK21" s="17" t="s">
        <v>18</v>
      </c>
      <c r="BL21" s="17" t="s">
        <v>18</v>
      </c>
      <c r="BM21" s="17" t="s">
        <v>18</v>
      </c>
    </row>
    <row r="22" spans="1:65" x14ac:dyDescent="0.25">
      <c r="A22" s="72" t="s">
        <v>209</v>
      </c>
      <c r="B22" s="66"/>
      <c r="C22" s="66"/>
      <c r="D22" s="66"/>
      <c r="E22" s="66"/>
      <c r="G22" s="19">
        <v>1937</v>
      </c>
      <c r="H22" s="19" t="s">
        <v>18</v>
      </c>
      <c r="I22" s="19" t="s">
        <v>18</v>
      </c>
      <c r="J22" s="19" t="s">
        <v>18</v>
      </c>
      <c r="K22" s="19" t="s">
        <v>18</v>
      </c>
      <c r="L22" s="19" t="s">
        <v>18</v>
      </c>
      <c r="M22" s="19" t="s">
        <v>18</v>
      </c>
      <c r="N22" s="17"/>
      <c r="O22" s="19">
        <v>1937</v>
      </c>
      <c r="P22" s="19" t="s">
        <v>18</v>
      </c>
      <c r="Q22" s="19" t="s">
        <v>18</v>
      </c>
      <c r="R22" s="19" t="s">
        <v>18</v>
      </c>
      <c r="S22" s="19" t="s">
        <v>18</v>
      </c>
      <c r="T22" s="19" t="s">
        <v>18</v>
      </c>
      <c r="U22" s="17"/>
      <c r="V22" s="19">
        <v>1937</v>
      </c>
      <c r="W22" s="19" t="s">
        <v>18</v>
      </c>
      <c r="X22" s="19" t="s">
        <v>18</v>
      </c>
      <c r="Y22" s="19" t="s">
        <v>18</v>
      </c>
      <c r="Z22" s="19" t="s">
        <v>18</v>
      </c>
      <c r="AA22" s="19" t="s">
        <v>18</v>
      </c>
      <c r="AB22" s="19" t="s">
        <v>18</v>
      </c>
      <c r="AC22" s="17"/>
      <c r="AD22" s="19">
        <v>1937</v>
      </c>
      <c r="AE22" s="19" t="s">
        <v>18</v>
      </c>
      <c r="AF22" s="19" t="s">
        <v>18</v>
      </c>
      <c r="AG22" s="19" t="s">
        <v>18</v>
      </c>
      <c r="AH22" s="19" t="s">
        <v>18</v>
      </c>
      <c r="AI22" s="19" t="s">
        <v>18</v>
      </c>
      <c r="AJ22" s="17"/>
      <c r="AK22" s="19">
        <v>1937</v>
      </c>
      <c r="AL22" s="19" t="s">
        <v>18</v>
      </c>
      <c r="AM22" s="19" t="s">
        <v>18</v>
      </c>
      <c r="AN22" s="19" t="s">
        <v>18</v>
      </c>
      <c r="AO22" s="19" t="s">
        <v>18</v>
      </c>
      <c r="AP22" s="19" t="s">
        <v>18</v>
      </c>
      <c r="AQ22" s="19" t="s">
        <v>18</v>
      </c>
      <c r="AR22" s="17"/>
      <c r="AS22" s="19">
        <v>1937</v>
      </c>
      <c r="AT22" s="17" t="s">
        <v>18</v>
      </c>
      <c r="AU22" s="17" t="s">
        <v>18</v>
      </c>
      <c r="AV22" s="17" t="s">
        <v>18</v>
      </c>
      <c r="AW22" s="17" t="s">
        <v>18</v>
      </c>
      <c r="AX22" s="17" t="s">
        <v>18</v>
      </c>
      <c r="AY22" s="17"/>
      <c r="AZ22" s="19">
        <v>1937</v>
      </c>
      <c r="BA22" s="17" t="s">
        <v>18</v>
      </c>
      <c r="BB22" s="17" t="s">
        <v>18</v>
      </c>
      <c r="BC22" s="17" t="s">
        <v>18</v>
      </c>
      <c r="BD22" s="17" t="s">
        <v>18</v>
      </c>
      <c r="BE22" s="17" t="s">
        <v>18</v>
      </c>
      <c r="BF22" s="17" t="s">
        <v>18</v>
      </c>
      <c r="BG22" s="17"/>
      <c r="BH22" s="19">
        <v>1937</v>
      </c>
      <c r="BI22" s="17" t="s">
        <v>18</v>
      </c>
      <c r="BJ22" s="17" t="s">
        <v>18</v>
      </c>
      <c r="BK22" s="17" t="s">
        <v>18</v>
      </c>
      <c r="BL22" s="17" t="s">
        <v>18</v>
      </c>
      <c r="BM22" s="17" t="s">
        <v>18</v>
      </c>
    </row>
    <row r="23" spans="1:65" x14ac:dyDescent="0.25">
      <c r="A23" s="74" t="s">
        <v>206</v>
      </c>
      <c r="B23" s="78">
        <f>B24+B25</f>
        <v>20800</v>
      </c>
      <c r="C23" s="78">
        <f>C24+C25</f>
        <v>29600</v>
      </c>
      <c r="D23" s="78">
        <f>D24+D25</f>
        <v>49300</v>
      </c>
      <c r="E23" s="78">
        <f>E24+E25</f>
        <v>274700</v>
      </c>
      <c r="G23" s="19">
        <v>1938</v>
      </c>
      <c r="H23" s="19" t="s">
        <v>18</v>
      </c>
      <c r="I23" s="19" t="s">
        <v>18</v>
      </c>
      <c r="J23" s="19" t="s">
        <v>18</v>
      </c>
      <c r="K23" s="19" t="s">
        <v>18</v>
      </c>
      <c r="L23" s="19" t="s">
        <v>18</v>
      </c>
      <c r="M23" s="19" t="s">
        <v>18</v>
      </c>
      <c r="N23" s="17"/>
      <c r="O23" s="19">
        <v>1938</v>
      </c>
      <c r="P23" s="19" t="s">
        <v>18</v>
      </c>
      <c r="Q23" s="19" t="s">
        <v>18</v>
      </c>
      <c r="R23" s="19" t="s">
        <v>18</v>
      </c>
      <c r="S23" s="19" t="s">
        <v>18</v>
      </c>
      <c r="T23" s="19" t="s">
        <v>18</v>
      </c>
      <c r="U23" s="17"/>
      <c r="V23" s="19">
        <v>1938</v>
      </c>
      <c r="W23" s="19" t="s">
        <v>18</v>
      </c>
      <c r="X23" s="19" t="s">
        <v>18</v>
      </c>
      <c r="Y23" s="19" t="s">
        <v>18</v>
      </c>
      <c r="Z23" s="19" t="s">
        <v>18</v>
      </c>
      <c r="AA23" s="19" t="s">
        <v>18</v>
      </c>
      <c r="AB23" s="19" t="s">
        <v>18</v>
      </c>
      <c r="AC23" s="17"/>
      <c r="AD23" s="19">
        <v>1938</v>
      </c>
      <c r="AE23" s="19" t="s">
        <v>18</v>
      </c>
      <c r="AF23" s="19" t="s">
        <v>18</v>
      </c>
      <c r="AG23" s="19" t="s">
        <v>18</v>
      </c>
      <c r="AH23" s="19" t="s">
        <v>18</v>
      </c>
      <c r="AI23" s="19" t="s">
        <v>18</v>
      </c>
      <c r="AJ23" s="17"/>
      <c r="AK23" s="19">
        <v>1938</v>
      </c>
      <c r="AL23" s="19" t="s">
        <v>18</v>
      </c>
      <c r="AM23" s="19" t="s">
        <v>18</v>
      </c>
      <c r="AN23" s="19" t="s">
        <v>18</v>
      </c>
      <c r="AO23" s="19" t="s">
        <v>18</v>
      </c>
      <c r="AP23" s="19" t="s">
        <v>18</v>
      </c>
      <c r="AQ23" s="19" t="s">
        <v>18</v>
      </c>
      <c r="AR23" s="17"/>
      <c r="AS23" s="19">
        <v>1938</v>
      </c>
      <c r="AT23" s="17" t="s">
        <v>18</v>
      </c>
      <c r="AU23" s="17" t="s">
        <v>18</v>
      </c>
      <c r="AV23" s="17" t="s">
        <v>18</v>
      </c>
      <c r="AW23" s="17" t="s">
        <v>18</v>
      </c>
      <c r="AX23" s="17" t="s">
        <v>18</v>
      </c>
      <c r="AY23" s="17"/>
      <c r="AZ23" s="19">
        <v>1938</v>
      </c>
      <c r="BA23" s="17" t="s">
        <v>18</v>
      </c>
      <c r="BB23" s="17" t="s">
        <v>18</v>
      </c>
      <c r="BC23" s="17" t="s">
        <v>18</v>
      </c>
      <c r="BD23" s="17" t="s">
        <v>18</v>
      </c>
      <c r="BE23" s="17" t="s">
        <v>18</v>
      </c>
      <c r="BF23" s="17" t="s">
        <v>18</v>
      </c>
      <c r="BG23" s="17"/>
      <c r="BH23" s="19">
        <v>1938</v>
      </c>
      <c r="BI23" s="17" t="s">
        <v>18</v>
      </c>
      <c r="BJ23" s="17" t="s">
        <v>18</v>
      </c>
      <c r="BK23" s="17" t="s">
        <v>18</v>
      </c>
      <c r="BL23" s="17" t="s">
        <v>18</v>
      </c>
      <c r="BM23" s="17" t="s">
        <v>18</v>
      </c>
    </row>
    <row r="24" spans="1:65" x14ac:dyDescent="0.25">
      <c r="A24" s="77" t="s">
        <v>201</v>
      </c>
      <c r="B24" s="97">
        <v>7700</v>
      </c>
      <c r="C24" s="97">
        <v>14800</v>
      </c>
      <c r="D24" s="97">
        <v>11100</v>
      </c>
      <c r="E24" s="97">
        <v>233700</v>
      </c>
      <c r="G24" s="19">
        <v>1939</v>
      </c>
      <c r="H24" s="19" t="s">
        <v>18</v>
      </c>
      <c r="I24" s="19" t="s">
        <v>18</v>
      </c>
      <c r="J24" s="19" t="s">
        <v>18</v>
      </c>
      <c r="K24" s="19" t="s">
        <v>18</v>
      </c>
      <c r="L24" s="19" t="s">
        <v>18</v>
      </c>
      <c r="M24" s="19" t="s">
        <v>18</v>
      </c>
      <c r="N24" s="17"/>
      <c r="O24" s="19">
        <v>1939</v>
      </c>
      <c r="P24" s="19" t="s">
        <v>18</v>
      </c>
      <c r="Q24" s="19" t="s">
        <v>18</v>
      </c>
      <c r="R24" s="19" t="s">
        <v>18</v>
      </c>
      <c r="S24" s="19" t="s">
        <v>18</v>
      </c>
      <c r="T24" s="19" t="s">
        <v>18</v>
      </c>
      <c r="U24" s="17"/>
      <c r="V24" s="19">
        <v>1939</v>
      </c>
      <c r="W24" s="19" t="s">
        <v>18</v>
      </c>
      <c r="X24" s="19" t="s">
        <v>18</v>
      </c>
      <c r="Y24" s="19" t="s">
        <v>18</v>
      </c>
      <c r="Z24" s="19" t="s">
        <v>18</v>
      </c>
      <c r="AA24" s="19" t="s">
        <v>18</v>
      </c>
      <c r="AB24" s="19" t="s">
        <v>18</v>
      </c>
      <c r="AC24" s="17"/>
      <c r="AD24" s="19">
        <v>1939</v>
      </c>
      <c r="AE24" s="19" t="s">
        <v>18</v>
      </c>
      <c r="AF24" s="19" t="s">
        <v>18</v>
      </c>
      <c r="AG24" s="19" t="s">
        <v>18</v>
      </c>
      <c r="AH24" s="19" t="s">
        <v>18</v>
      </c>
      <c r="AI24" s="19" t="s">
        <v>18</v>
      </c>
      <c r="AJ24" s="17"/>
      <c r="AK24" s="19">
        <v>1939</v>
      </c>
      <c r="AL24" s="19" t="s">
        <v>18</v>
      </c>
      <c r="AM24" s="19" t="s">
        <v>18</v>
      </c>
      <c r="AN24" s="19" t="s">
        <v>18</v>
      </c>
      <c r="AO24" s="19" t="s">
        <v>18</v>
      </c>
      <c r="AP24" s="19" t="s">
        <v>18</v>
      </c>
      <c r="AQ24" s="19" t="s">
        <v>18</v>
      </c>
      <c r="AR24" s="17"/>
      <c r="AS24" s="19">
        <v>1939</v>
      </c>
      <c r="AT24" s="17" t="s">
        <v>18</v>
      </c>
      <c r="AU24" s="17" t="s">
        <v>18</v>
      </c>
      <c r="AV24" s="17" t="s">
        <v>18</v>
      </c>
      <c r="AW24" s="17" t="s">
        <v>18</v>
      </c>
      <c r="AX24" s="17" t="s">
        <v>18</v>
      </c>
      <c r="AY24" s="17"/>
      <c r="AZ24" s="19">
        <v>1939</v>
      </c>
      <c r="BA24" s="17" t="s">
        <v>18</v>
      </c>
      <c r="BB24" s="17" t="s">
        <v>18</v>
      </c>
      <c r="BC24" s="17" t="s">
        <v>18</v>
      </c>
      <c r="BD24" s="17" t="s">
        <v>18</v>
      </c>
      <c r="BE24" s="17" t="s">
        <v>18</v>
      </c>
      <c r="BF24" s="17" t="s">
        <v>18</v>
      </c>
      <c r="BG24" s="17"/>
      <c r="BH24" s="19">
        <v>1939</v>
      </c>
      <c r="BI24" s="17" t="s">
        <v>18</v>
      </c>
      <c r="BJ24" s="17" t="s">
        <v>18</v>
      </c>
      <c r="BK24" s="17" t="s">
        <v>18</v>
      </c>
      <c r="BL24" s="17" t="s">
        <v>18</v>
      </c>
      <c r="BM24" s="17" t="s">
        <v>18</v>
      </c>
    </row>
    <row r="25" spans="1:65" x14ac:dyDescent="0.25">
      <c r="A25" s="75" t="s">
        <v>202</v>
      </c>
      <c r="B25" s="97">
        <v>13100</v>
      </c>
      <c r="C25" s="97">
        <v>14800</v>
      </c>
      <c r="D25" s="97">
        <v>38200</v>
      </c>
      <c r="E25" s="97">
        <v>41000</v>
      </c>
      <c r="G25" s="19">
        <v>1940</v>
      </c>
      <c r="H25" s="19" t="s">
        <v>18</v>
      </c>
      <c r="I25" s="19" t="s">
        <v>18</v>
      </c>
      <c r="J25" s="19" t="s">
        <v>18</v>
      </c>
      <c r="K25" s="19" t="s">
        <v>18</v>
      </c>
      <c r="L25" s="19" t="s">
        <v>18</v>
      </c>
      <c r="M25" s="19" t="s">
        <v>18</v>
      </c>
      <c r="N25" s="17"/>
      <c r="O25" s="19">
        <v>1940</v>
      </c>
      <c r="P25" s="19" t="s">
        <v>18</v>
      </c>
      <c r="Q25" s="19" t="s">
        <v>18</v>
      </c>
      <c r="R25" s="19" t="s">
        <v>18</v>
      </c>
      <c r="S25" s="19" t="s">
        <v>18</v>
      </c>
      <c r="T25" s="19" t="s">
        <v>18</v>
      </c>
      <c r="U25" s="17"/>
      <c r="V25" s="19">
        <v>1940</v>
      </c>
      <c r="W25" s="19" t="s">
        <v>18</v>
      </c>
      <c r="X25" s="19" t="s">
        <v>18</v>
      </c>
      <c r="Y25" s="19" t="s">
        <v>18</v>
      </c>
      <c r="Z25" s="19" t="s">
        <v>18</v>
      </c>
      <c r="AA25" s="19" t="s">
        <v>18</v>
      </c>
      <c r="AB25" s="19" t="s">
        <v>18</v>
      </c>
      <c r="AC25" s="17"/>
      <c r="AD25" s="19">
        <v>1940</v>
      </c>
      <c r="AE25" s="19" t="s">
        <v>18</v>
      </c>
      <c r="AF25" s="19" t="s">
        <v>18</v>
      </c>
      <c r="AG25" s="19" t="s">
        <v>18</v>
      </c>
      <c r="AH25" s="19" t="s">
        <v>18</v>
      </c>
      <c r="AI25" s="19" t="s">
        <v>18</v>
      </c>
      <c r="AJ25" s="17"/>
      <c r="AK25" s="19">
        <v>1940</v>
      </c>
      <c r="AL25" s="19" t="s">
        <v>18</v>
      </c>
      <c r="AM25" s="19" t="s">
        <v>18</v>
      </c>
      <c r="AN25" s="19" t="s">
        <v>18</v>
      </c>
      <c r="AO25" s="19" t="s">
        <v>18</v>
      </c>
      <c r="AP25" s="19" t="s">
        <v>18</v>
      </c>
      <c r="AQ25" s="19" t="s">
        <v>18</v>
      </c>
      <c r="AR25" s="17"/>
      <c r="AS25" s="19">
        <v>1940</v>
      </c>
      <c r="AT25" s="17" t="s">
        <v>18</v>
      </c>
      <c r="AU25" s="17" t="s">
        <v>18</v>
      </c>
      <c r="AV25" s="17" t="s">
        <v>18</v>
      </c>
      <c r="AW25" s="17" t="s">
        <v>18</v>
      </c>
      <c r="AX25" s="17" t="s">
        <v>18</v>
      </c>
      <c r="AY25" s="17"/>
      <c r="AZ25" s="19">
        <v>1940</v>
      </c>
      <c r="BA25" s="17" t="s">
        <v>18</v>
      </c>
      <c r="BB25" s="17" t="s">
        <v>18</v>
      </c>
      <c r="BC25" s="17" t="s">
        <v>18</v>
      </c>
      <c r="BD25" s="17" t="s">
        <v>18</v>
      </c>
      <c r="BE25" s="17" t="s">
        <v>18</v>
      </c>
      <c r="BF25" s="17" t="s">
        <v>18</v>
      </c>
      <c r="BG25" s="17"/>
      <c r="BH25" s="19">
        <v>1940</v>
      </c>
      <c r="BI25" s="17" t="s">
        <v>18</v>
      </c>
      <c r="BJ25" s="17" t="s">
        <v>18</v>
      </c>
      <c r="BK25" s="17" t="s">
        <v>18</v>
      </c>
      <c r="BL25" s="17" t="s">
        <v>18</v>
      </c>
      <c r="BM25" s="17" t="s">
        <v>18</v>
      </c>
    </row>
    <row r="26" spans="1:65" x14ac:dyDescent="0.25">
      <c r="A26" s="69" t="s">
        <v>210</v>
      </c>
      <c r="B26" s="66"/>
      <c r="C26" s="66"/>
      <c r="D26" s="66"/>
      <c r="E26" s="66"/>
      <c r="G26" s="19">
        <v>1941</v>
      </c>
      <c r="H26" s="19" t="s">
        <v>18</v>
      </c>
      <c r="I26" s="19" t="s">
        <v>18</v>
      </c>
      <c r="J26" s="19" t="s">
        <v>18</v>
      </c>
      <c r="K26" s="19" t="s">
        <v>18</v>
      </c>
      <c r="L26" s="19" t="s">
        <v>18</v>
      </c>
      <c r="M26" s="19" t="s">
        <v>18</v>
      </c>
      <c r="N26" s="17"/>
      <c r="O26" s="19">
        <v>1941</v>
      </c>
      <c r="P26" s="19" t="s">
        <v>18</v>
      </c>
      <c r="Q26" s="19" t="s">
        <v>18</v>
      </c>
      <c r="R26" s="19" t="s">
        <v>18</v>
      </c>
      <c r="S26" s="19" t="s">
        <v>18</v>
      </c>
      <c r="T26" s="19" t="s">
        <v>18</v>
      </c>
      <c r="U26" s="17"/>
      <c r="V26" s="19">
        <v>1941</v>
      </c>
      <c r="W26" s="19" t="s">
        <v>18</v>
      </c>
      <c r="X26" s="19" t="s">
        <v>18</v>
      </c>
      <c r="Y26" s="19" t="s">
        <v>18</v>
      </c>
      <c r="Z26" s="19" t="s">
        <v>18</v>
      </c>
      <c r="AA26" s="19" t="s">
        <v>18</v>
      </c>
      <c r="AB26" s="19" t="s">
        <v>18</v>
      </c>
      <c r="AC26" s="17"/>
      <c r="AD26" s="19">
        <v>1941</v>
      </c>
      <c r="AE26" s="19" t="s">
        <v>18</v>
      </c>
      <c r="AF26" s="19" t="s">
        <v>18</v>
      </c>
      <c r="AG26" s="19" t="s">
        <v>18</v>
      </c>
      <c r="AH26" s="19" t="s">
        <v>18</v>
      </c>
      <c r="AI26" s="19" t="s">
        <v>18</v>
      </c>
      <c r="AJ26" s="17"/>
      <c r="AK26" s="19">
        <v>1941</v>
      </c>
      <c r="AL26" s="19" t="s">
        <v>18</v>
      </c>
      <c r="AM26" s="19" t="s">
        <v>18</v>
      </c>
      <c r="AN26" s="19" t="s">
        <v>18</v>
      </c>
      <c r="AO26" s="19" t="s">
        <v>18</v>
      </c>
      <c r="AP26" s="19" t="s">
        <v>18</v>
      </c>
      <c r="AQ26" s="19" t="s">
        <v>18</v>
      </c>
      <c r="AR26" s="17"/>
      <c r="AS26" s="19">
        <v>1941</v>
      </c>
      <c r="AT26" s="17" t="s">
        <v>18</v>
      </c>
      <c r="AU26" s="17" t="s">
        <v>18</v>
      </c>
      <c r="AV26" s="17" t="s">
        <v>18</v>
      </c>
      <c r="AW26" s="17" t="s">
        <v>18</v>
      </c>
      <c r="AX26" s="17" t="s">
        <v>18</v>
      </c>
      <c r="AY26" s="17"/>
      <c r="AZ26" s="19">
        <v>1941</v>
      </c>
      <c r="BA26" s="17" t="s">
        <v>18</v>
      </c>
      <c r="BB26" s="17" t="s">
        <v>18</v>
      </c>
      <c r="BC26" s="17" t="s">
        <v>18</v>
      </c>
      <c r="BD26" s="17" t="s">
        <v>18</v>
      </c>
      <c r="BE26" s="17" t="s">
        <v>18</v>
      </c>
      <c r="BF26" s="17" t="s">
        <v>18</v>
      </c>
      <c r="BG26" s="17"/>
      <c r="BH26" s="19">
        <v>1941</v>
      </c>
      <c r="BI26" s="17" t="s">
        <v>18</v>
      </c>
      <c r="BJ26" s="17" t="s">
        <v>18</v>
      </c>
      <c r="BK26" s="17" t="s">
        <v>18</v>
      </c>
      <c r="BL26" s="17" t="s">
        <v>18</v>
      </c>
      <c r="BM26" s="17" t="s">
        <v>18</v>
      </c>
    </row>
    <row r="27" spans="1:65" x14ac:dyDescent="0.25">
      <c r="A27" s="72" t="s">
        <v>200</v>
      </c>
      <c r="B27" s="70">
        <f>B28+B29+B30</f>
        <v>1496500</v>
      </c>
      <c r="C27" s="70">
        <f>C28+C29+C30</f>
        <v>2042400</v>
      </c>
      <c r="D27" s="70">
        <f>D28+D29+D30</f>
        <v>3116600</v>
      </c>
      <c r="E27" s="70">
        <f>E28+E29+E30</f>
        <v>7150000</v>
      </c>
      <c r="G27" s="19">
        <v>1942</v>
      </c>
      <c r="H27" s="19" t="s">
        <v>18</v>
      </c>
      <c r="I27" s="19" t="s">
        <v>18</v>
      </c>
      <c r="J27" s="19" t="s">
        <v>18</v>
      </c>
      <c r="K27" s="19" t="s">
        <v>18</v>
      </c>
      <c r="L27" s="19" t="s">
        <v>18</v>
      </c>
      <c r="M27" s="19" t="s">
        <v>18</v>
      </c>
      <c r="N27" s="17"/>
      <c r="O27" s="19">
        <v>1942</v>
      </c>
      <c r="P27" s="19" t="s">
        <v>18</v>
      </c>
      <c r="Q27" s="19" t="s">
        <v>18</v>
      </c>
      <c r="R27" s="19" t="s">
        <v>18</v>
      </c>
      <c r="S27" s="19" t="s">
        <v>18</v>
      </c>
      <c r="T27" s="19" t="s">
        <v>18</v>
      </c>
      <c r="U27" s="17"/>
      <c r="V27" s="19">
        <v>1942</v>
      </c>
      <c r="W27" s="19" t="s">
        <v>18</v>
      </c>
      <c r="X27" s="19" t="s">
        <v>18</v>
      </c>
      <c r="Y27" s="19" t="s">
        <v>18</v>
      </c>
      <c r="Z27" s="19" t="s">
        <v>18</v>
      </c>
      <c r="AA27" s="19" t="s">
        <v>18</v>
      </c>
      <c r="AB27" s="19" t="s">
        <v>18</v>
      </c>
      <c r="AC27" s="17"/>
      <c r="AD27" s="19">
        <v>1942</v>
      </c>
      <c r="AE27" s="19" t="s">
        <v>18</v>
      </c>
      <c r="AF27" s="19" t="s">
        <v>18</v>
      </c>
      <c r="AG27" s="19" t="s">
        <v>18</v>
      </c>
      <c r="AH27" s="19" t="s">
        <v>18</v>
      </c>
      <c r="AI27" s="19" t="s">
        <v>18</v>
      </c>
      <c r="AJ27" s="17"/>
      <c r="AK27" s="19">
        <v>1942</v>
      </c>
      <c r="AL27" s="19" t="s">
        <v>18</v>
      </c>
      <c r="AM27" s="19" t="s">
        <v>18</v>
      </c>
      <c r="AN27" s="19" t="s">
        <v>18</v>
      </c>
      <c r="AO27" s="19" t="s">
        <v>18</v>
      </c>
      <c r="AP27" s="19" t="s">
        <v>18</v>
      </c>
      <c r="AQ27" s="19" t="s">
        <v>18</v>
      </c>
      <c r="AR27" s="17"/>
      <c r="AS27" s="19">
        <v>1942</v>
      </c>
      <c r="AT27" s="17" t="s">
        <v>18</v>
      </c>
      <c r="AU27" s="17" t="s">
        <v>18</v>
      </c>
      <c r="AV27" s="17" t="s">
        <v>18</v>
      </c>
      <c r="AW27" s="17" t="s">
        <v>18</v>
      </c>
      <c r="AX27" s="17" t="s">
        <v>18</v>
      </c>
      <c r="AY27" s="17"/>
      <c r="AZ27" s="19">
        <v>1942</v>
      </c>
      <c r="BA27" s="17" t="s">
        <v>18</v>
      </c>
      <c r="BB27" s="17" t="s">
        <v>18</v>
      </c>
      <c r="BC27" s="17" t="s">
        <v>18</v>
      </c>
      <c r="BD27" s="17" t="s">
        <v>18</v>
      </c>
      <c r="BE27" s="17" t="s">
        <v>18</v>
      </c>
      <c r="BF27" s="17" t="s">
        <v>18</v>
      </c>
      <c r="BG27" s="17"/>
      <c r="BH27" s="19">
        <v>1942</v>
      </c>
      <c r="BI27" s="17" t="s">
        <v>18</v>
      </c>
      <c r="BJ27" s="17" t="s">
        <v>18</v>
      </c>
      <c r="BK27" s="17" t="s">
        <v>18</v>
      </c>
      <c r="BL27" s="17" t="s">
        <v>18</v>
      </c>
      <c r="BM27" s="17" t="s">
        <v>18</v>
      </c>
    </row>
    <row r="28" spans="1:65" x14ac:dyDescent="0.25">
      <c r="A28" s="82" t="s">
        <v>201</v>
      </c>
      <c r="B28" s="97">
        <f>B15+B20+B24+B10</f>
        <v>481800</v>
      </c>
      <c r="C28" s="97">
        <f>C15+C20+C24+C10</f>
        <v>658500</v>
      </c>
      <c r="D28" s="97">
        <f>D15+D20+D24+D10</f>
        <v>951200</v>
      </c>
      <c r="E28" s="97">
        <f>E15+E20+E24+E10</f>
        <v>2445300</v>
      </c>
      <c r="G28" s="19">
        <v>1943</v>
      </c>
      <c r="H28" s="19" t="s">
        <v>18</v>
      </c>
      <c r="I28" s="19" t="s">
        <v>18</v>
      </c>
      <c r="J28" s="19" t="s">
        <v>18</v>
      </c>
      <c r="K28" s="19" t="s">
        <v>18</v>
      </c>
      <c r="L28" s="19" t="s">
        <v>18</v>
      </c>
      <c r="M28" s="19" t="s">
        <v>18</v>
      </c>
      <c r="N28" s="17"/>
      <c r="O28" s="19">
        <v>1943</v>
      </c>
      <c r="P28" s="19" t="s">
        <v>18</v>
      </c>
      <c r="Q28" s="19" t="s">
        <v>18</v>
      </c>
      <c r="R28" s="19" t="s">
        <v>18</v>
      </c>
      <c r="S28" s="19" t="s">
        <v>18</v>
      </c>
      <c r="T28" s="19" t="s">
        <v>18</v>
      </c>
      <c r="U28" s="17"/>
      <c r="V28" s="19">
        <v>1943</v>
      </c>
      <c r="W28" s="19" t="s">
        <v>18</v>
      </c>
      <c r="X28" s="19" t="s">
        <v>18</v>
      </c>
      <c r="Y28" s="19" t="s">
        <v>18</v>
      </c>
      <c r="Z28" s="19" t="s">
        <v>18</v>
      </c>
      <c r="AA28" s="19" t="s">
        <v>18</v>
      </c>
      <c r="AB28" s="19" t="s">
        <v>18</v>
      </c>
      <c r="AC28" s="17"/>
      <c r="AD28" s="19">
        <v>1943</v>
      </c>
      <c r="AE28" s="19" t="s">
        <v>18</v>
      </c>
      <c r="AF28" s="19" t="s">
        <v>18</v>
      </c>
      <c r="AG28" s="19" t="s">
        <v>18</v>
      </c>
      <c r="AH28" s="19" t="s">
        <v>18</v>
      </c>
      <c r="AI28" s="19" t="s">
        <v>18</v>
      </c>
      <c r="AJ28" s="17"/>
      <c r="AK28" s="19">
        <v>1943</v>
      </c>
      <c r="AL28" s="19" t="s">
        <v>18</v>
      </c>
      <c r="AM28" s="19" t="s">
        <v>18</v>
      </c>
      <c r="AN28" s="19" t="s">
        <v>18</v>
      </c>
      <c r="AO28" s="19" t="s">
        <v>18</v>
      </c>
      <c r="AP28" s="19" t="s">
        <v>18</v>
      </c>
      <c r="AQ28" s="19" t="s">
        <v>18</v>
      </c>
      <c r="AR28" s="17"/>
      <c r="AS28" s="19">
        <v>1943</v>
      </c>
      <c r="AT28" s="17" t="s">
        <v>18</v>
      </c>
      <c r="AU28" s="17" t="s">
        <v>18</v>
      </c>
      <c r="AV28" s="17" t="s">
        <v>18</v>
      </c>
      <c r="AW28" s="17" t="s">
        <v>18</v>
      </c>
      <c r="AX28" s="17" t="s">
        <v>18</v>
      </c>
      <c r="AY28" s="17"/>
      <c r="AZ28" s="19">
        <v>1943</v>
      </c>
      <c r="BA28" s="17" t="s">
        <v>18</v>
      </c>
      <c r="BB28" s="17" t="s">
        <v>18</v>
      </c>
      <c r="BC28" s="17" t="s">
        <v>18</v>
      </c>
      <c r="BD28" s="17" t="s">
        <v>18</v>
      </c>
      <c r="BE28" s="17" t="s">
        <v>18</v>
      </c>
      <c r="BF28" s="17" t="s">
        <v>18</v>
      </c>
      <c r="BG28" s="17"/>
      <c r="BH28" s="19">
        <v>1943</v>
      </c>
      <c r="BI28" s="17" t="s">
        <v>18</v>
      </c>
      <c r="BJ28" s="17" t="s">
        <v>18</v>
      </c>
      <c r="BK28" s="17" t="s">
        <v>18</v>
      </c>
      <c r="BL28" s="17" t="s">
        <v>18</v>
      </c>
      <c r="BM28" s="17" t="s">
        <v>18</v>
      </c>
    </row>
    <row r="29" spans="1:65" x14ac:dyDescent="0.25">
      <c r="A29" s="82" t="s">
        <v>202</v>
      </c>
      <c r="B29" s="98">
        <f>B16+B25+B11</f>
        <v>459100</v>
      </c>
      <c r="C29" s="98">
        <f>C16+C25+C11</f>
        <v>598400</v>
      </c>
      <c r="D29" s="98">
        <f>D16+D25+D11</f>
        <v>971300</v>
      </c>
      <c r="E29" s="98">
        <f>E16+E25+E11</f>
        <v>2609600</v>
      </c>
      <c r="G29" s="19">
        <v>1944</v>
      </c>
      <c r="H29" s="19" t="s">
        <v>18</v>
      </c>
      <c r="I29" s="19" t="s">
        <v>18</v>
      </c>
      <c r="J29" s="19" t="s">
        <v>18</v>
      </c>
      <c r="K29" s="19" t="s">
        <v>18</v>
      </c>
      <c r="L29" s="19" t="s">
        <v>18</v>
      </c>
      <c r="M29" s="19" t="s">
        <v>18</v>
      </c>
      <c r="N29" s="17"/>
      <c r="O29" s="19">
        <v>1944</v>
      </c>
      <c r="P29" s="19" t="s">
        <v>18</v>
      </c>
      <c r="Q29" s="19" t="s">
        <v>18</v>
      </c>
      <c r="R29" s="19" t="s">
        <v>18</v>
      </c>
      <c r="S29" s="19" t="s">
        <v>18</v>
      </c>
      <c r="T29" s="19" t="s">
        <v>18</v>
      </c>
      <c r="U29" s="17"/>
      <c r="V29" s="19">
        <v>1944</v>
      </c>
      <c r="W29" s="19" t="s">
        <v>18</v>
      </c>
      <c r="X29" s="19" t="s">
        <v>18</v>
      </c>
      <c r="Y29" s="19" t="s">
        <v>18</v>
      </c>
      <c r="Z29" s="19" t="s">
        <v>18</v>
      </c>
      <c r="AA29" s="19" t="s">
        <v>18</v>
      </c>
      <c r="AB29" s="19" t="s">
        <v>18</v>
      </c>
      <c r="AC29" s="17"/>
      <c r="AD29" s="19">
        <v>1944</v>
      </c>
      <c r="AE29" s="19" t="s">
        <v>18</v>
      </c>
      <c r="AF29" s="19" t="s">
        <v>18</v>
      </c>
      <c r="AG29" s="19" t="s">
        <v>18</v>
      </c>
      <c r="AH29" s="19" t="s">
        <v>18</v>
      </c>
      <c r="AI29" s="19" t="s">
        <v>18</v>
      </c>
      <c r="AJ29" s="17"/>
      <c r="AK29" s="19">
        <v>1944</v>
      </c>
      <c r="AL29" s="19" t="s">
        <v>18</v>
      </c>
      <c r="AM29" s="19" t="s">
        <v>18</v>
      </c>
      <c r="AN29" s="19" t="s">
        <v>18</v>
      </c>
      <c r="AO29" s="19" t="s">
        <v>18</v>
      </c>
      <c r="AP29" s="19" t="s">
        <v>18</v>
      </c>
      <c r="AQ29" s="19" t="s">
        <v>18</v>
      </c>
      <c r="AR29" s="17"/>
      <c r="AS29" s="19">
        <v>1944</v>
      </c>
      <c r="AT29" s="17" t="s">
        <v>18</v>
      </c>
      <c r="AU29" s="17" t="s">
        <v>18</v>
      </c>
      <c r="AV29" s="17" t="s">
        <v>18</v>
      </c>
      <c r="AW29" s="17" t="s">
        <v>18</v>
      </c>
      <c r="AX29" s="17" t="s">
        <v>18</v>
      </c>
      <c r="AY29" s="17"/>
      <c r="AZ29" s="19">
        <v>1944</v>
      </c>
      <c r="BA29" s="17" t="s">
        <v>18</v>
      </c>
      <c r="BB29" s="17" t="s">
        <v>18</v>
      </c>
      <c r="BC29" s="17" t="s">
        <v>18</v>
      </c>
      <c r="BD29" s="17" t="s">
        <v>18</v>
      </c>
      <c r="BE29" s="17" t="s">
        <v>18</v>
      </c>
      <c r="BF29" s="17" t="s">
        <v>18</v>
      </c>
      <c r="BG29" s="17"/>
      <c r="BH29" s="19">
        <v>1944</v>
      </c>
      <c r="BI29" s="17" t="s">
        <v>18</v>
      </c>
      <c r="BJ29" s="17" t="s">
        <v>18</v>
      </c>
      <c r="BK29" s="17" t="s">
        <v>18</v>
      </c>
      <c r="BL29" s="17" t="s">
        <v>18</v>
      </c>
      <c r="BM29" s="17" t="s">
        <v>18</v>
      </c>
    </row>
    <row r="30" spans="1:65" x14ac:dyDescent="0.25">
      <c r="A30" s="83" t="s">
        <v>203</v>
      </c>
      <c r="B30" s="98">
        <f>B17+B21+B12</f>
        <v>555600</v>
      </c>
      <c r="C30" s="98">
        <f>C17+C21+C12</f>
        <v>785500</v>
      </c>
      <c r="D30" s="98">
        <f>D17+D21+D12</f>
        <v>1194100</v>
      </c>
      <c r="E30" s="98">
        <f>E17+E21+E12</f>
        <v>2095100</v>
      </c>
      <c r="G30" s="19">
        <v>1945</v>
      </c>
      <c r="H30" s="19" t="s">
        <v>18</v>
      </c>
      <c r="I30" s="19" t="s">
        <v>18</v>
      </c>
      <c r="J30" s="19" t="s">
        <v>18</v>
      </c>
      <c r="K30" s="19" t="s">
        <v>18</v>
      </c>
      <c r="L30" s="19" t="s">
        <v>18</v>
      </c>
      <c r="M30" s="19" t="s">
        <v>18</v>
      </c>
      <c r="N30" s="17"/>
      <c r="O30" s="19">
        <v>1945</v>
      </c>
      <c r="P30" s="19" t="s">
        <v>18</v>
      </c>
      <c r="Q30" s="19" t="s">
        <v>18</v>
      </c>
      <c r="R30" s="19" t="s">
        <v>18</v>
      </c>
      <c r="S30" s="19" t="s">
        <v>18</v>
      </c>
      <c r="T30" s="19" t="s">
        <v>18</v>
      </c>
      <c r="U30" s="17"/>
      <c r="V30" s="19">
        <v>1945</v>
      </c>
      <c r="W30" s="19" t="s">
        <v>18</v>
      </c>
      <c r="X30" s="19" t="s">
        <v>18</v>
      </c>
      <c r="Y30" s="19" t="s">
        <v>18</v>
      </c>
      <c r="Z30" s="19" t="s">
        <v>18</v>
      </c>
      <c r="AA30" s="19" t="s">
        <v>18</v>
      </c>
      <c r="AB30" s="19" t="s">
        <v>18</v>
      </c>
      <c r="AC30" s="17"/>
      <c r="AD30" s="19">
        <v>1945</v>
      </c>
      <c r="AE30" s="19" t="s">
        <v>18</v>
      </c>
      <c r="AF30" s="19" t="s">
        <v>18</v>
      </c>
      <c r="AG30" s="19" t="s">
        <v>18</v>
      </c>
      <c r="AH30" s="19" t="s">
        <v>18</v>
      </c>
      <c r="AI30" s="19" t="s">
        <v>18</v>
      </c>
      <c r="AJ30" s="17"/>
      <c r="AK30" s="19">
        <v>1945</v>
      </c>
      <c r="AL30" s="19" t="s">
        <v>18</v>
      </c>
      <c r="AM30" s="19" t="s">
        <v>18</v>
      </c>
      <c r="AN30" s="19" t="s">
        <v>18</v>
      </c>
      <c r="AO30" s="19" t="s">
        <v>18</v>
      </c>
      <c r="AP30" s="19" t="s">
        <v>18</v>
      </c>
      <c r="AQ30" s="19" t="s">
        <v>18</v>
      </c>
      <c r="AR30" s="17"/>
      <c r="AS30" s="19">
        <v>1945</v>
      </c>
      <c r="AT30" s="17" t="s">
        <v>18</v>
      </c>
      <c r="AU30" s="17" t="s">
        <v>18</v>
      </c>
      <c r="AV30" s="17" t="s">
        <v>18</v>
      </c>
      <c r="AW30" s="17" t="s">
        <v>18</v>
      </c>
      <c r="AX30" s="17" t="s">
        <v>18</v>
      </c>
      <c r="AY30" s="17"/>
      <c r="AZ30" s="19">
        <v>1945</v>
      </c>
      <c r="BA30" s="17" t="s">
        <v>18</v>
      </c>
      <c r="BB30" s="17" t="s">
        <v>18</v>
      </c>
      <c r="BC30" s="17" t="s">
        <v>18</v>
      </c>
      <c r="BD30" s="17" t="s">
        <v>18</v>
      </c>
      <c r="BE30" s="17" t="s">
        <v>18</v>
      </c>
      <c r="BF30" s="17" t="s">
        <v>18</v>
      </c>
      <c r="BG30" s="17"/>
      <c r="BH30" s="19">
        <v>1945</v>
      </c>
      <c r="BI30" s="17" t="s">
        <v>18</v>
      </c>
      <c r="BJ30" s="17" t="s">
        <v>18</v>
      </c>
      <c r="BK30" s="17" t="s">
        <v>18</v>
      </c>
      <c r="BL30" s="17" t="s">
        <v>18</v>
      </c>
      <c r="BM30" s="17" t="s">
        <v>18</v>
      </c>
    </row>
    <row r="31" spans="1:65" x14ac:dyDescent="0.25">
      <c r="A31" s="69" t="s">
        <v>211</v>
      </c>
      <c r="B31" s="66"/>
      <c r="C31" s="66"/>
      <c r="D31" s="66"/>
      <c r="E31" s="66"/>
      <c r="G31" s="19">
        <v>1946</v>
      </c>
      <c r="H31" s="19" t="s">
        <v>18</v>
      </c>
      <c r="I31" s="19" t="s">
        <v>18</v>
      </c>
      <c r="J31" s="19" t="s">
        <v>18</v>
      </c>
      <c r="K31" s="19" t="s">
        <v>18</v>
      </c>
      <c r="L31" s="19" t="s">
        <v>18</v>
      </c>
      <c r="M31" s="19" t="s">
        <v>18</v>
      </c>
      <c r="N31" s="17"/>
      <c r="O31" s="19">
        <v>1946</v>
      </c>
      <c r="P31" s="19" t="s">
        <v>18</v>
      </c>
      <c r="Q31" s="19" t="s">
        <v>18</v>
      </c>
      <c r="R31" s="19" t="s">
        <v>18</v>
      </c>
      <c r="S31" s="19" t="s">
        <v>18</v>
      </c>
      <c r="T31" s="19" t="s">
        <v>18</v>
      </c>
      <c r="U31" s="17"/>
      <c r="V31" s="19">
        <v>1946</v>
      </c>
      <c r="W31" s="19" t="s">
        <v>18</v>
      </c>
      <c r="X31" s="19" t="s">
        <v>18</v>
      </c>
      <c r="Y31" s="19" t="s">
        <v>18</v>
      </c>
      <c r="Z31" s="19" t="s">
        <v>18</v>
      </c>
      <c r="AA31" s="19" t="s">
        <v>18</v>
      </c>
      <c r="AB31" s="19" t="s">
        <v>18</v>
      </c>
      <c r="AC31" s="17"/>
      <c r="AD31" s="19">
        <v>1946</v>
      </c>
      <c r="AE31" s="19" t="s">
        <v>18</v>
      </c>
      <c r="AF31" s="19" t="s">
        <v>18</v>
      </c>
      <c r="AG31" s="19" t="s">
        <v>18</v>
      </c>
      <c r="AH31" s="19" t="s">
        <v>18</v>
      </c>
      <c r="AI31" s="19" t="s">
        <v>18</v>
      </c>
      <c r="AJ31" s="17"/>
      <c r="AK31" s="19">
        <v>1946</v>
      </c>
      <c r="AL31" s="19" t="s">
        <v>18</v>
      </c>
      <c r="AM31" s="19" t="s">
        <v>18</v>
      </c>
      <c r="AN31" s="19" t="s">
        <v>18</v>
      </c>
      <c r="AO31" s="19" t="s">
        <v>18</v>
      </c>
      <c r="AP31" s="19" t="s">
        <v>18</v>
      </c>
      <c r="AQ31" s="19" t="s">
        <v>18</v>
      </c>
      <c r="AR31" s="17"/>
      <c r="AS31" s="19">
        <v>1946</v>
      </c>
      <c r="AT31" s="17" t="s">
        <v>18</v>
      </c>
      <c r="AU31" s="17" t="s">
        <v>18</v>
      </c>
      <c r="AV31" s="17" t="s">
        <v>18</v>
      </c>
      <c r="AW31" s="17" t="s">
        <v>18</v>
      </c>
      <c r="AX31" s="17" t="s">
        <v>18</v>
      </c>
      <c r="AY31" s="17"/>
      <c r="AZ31" s="19">
        <v>1946</v>
      </c>
      <c r="BA31" s="17" t="s">
        <v>18</v>
      </c>
      <c r="BB31" s="17" t="s">
        <v>18</v>
      </c>
      <c r="BC31" s="17" t="s">
        <v>18</v>
      </c>
      <c r="BD31" s="17" t="s">
        <v>18</v>
      </c>
      <c r="BE31" s="17" t="s">
        <v>18</v>
      </c>
      <c r="BF31" s="17" t="s">
        <v>18</v>
      </c>
      <c r="BG31" s="17"/>
      <c r="BH31" s="19">
        <v>1946</v>
      </c>
      <c r="BI31" s="17" t="s">
        <v>18</v>
      </c>
      <c r="BJ31" s="17" t="s">
        <v>18</v>
      </c>
      <c r="BK31" s="17" t="s">
        <v>18</v>
      </c>
      <c r="BL31" s="17" t="s">
        <v>18</v>
      </c>
      <c r="BM31" s="17" t="s">
        <v>18</v>
      </c>
    </row>
    <row r="32" spans="1:65" x14ac:dyDescent="0.25">
      <c r="A32" s="72" t="s">
        <v>200</v>
      </c>
      <c r="B32" s="70">
        <f>B33+B34+B35</f>
        <v>1442200</v>
      </c>
      <c r="C32" s="70">
        <f>C33+C34+C35</f>
        <v>1956500</v>
      </c>
      <c r="D32" s="70">
        <f>D33+D34+D35</f>
        <v>2991600</v>
      </c>
      <c r="E32" s="70">
        <f>E33+E34+E35</f>
        <v>6732100</v>
      </c>
      <c r="G32" s="19">
        <v>1947</v>
      </c>
      <c r="H32" s="19" t="s">
        <v>18</v>
      </c>
      <c r="I32" s="19" t="s">
        <v>18</v>
      </c>
      <c r="J32" s="19" t="s">
        <v>18</v>
      </c>
      <c r="K32" s="19" t="s">
        <v>18</v>
      </c>
      <c r="L32" s="19" t="s">
        <v>18</v>
      </c>
      <c r="M32" s="19" t="s">
        <v>18</v>
      </c>
      <c r="N32" s="17"/>
      <c r="O32" s="19">
        <v>1947</v>
      </c>
      <c r="P32" s="19" t="s">
        <v>18</v>
      </c>
      <c r="Q32" s="19" t="s">
        <v>18</v>
      </c>
      <c r="R32" s="19" t="s">
        <v>18</v>
      </c>
      <c r="S32" s="19" t="s">
        <v>18</v>
      </c>
      <c r="T32" s="19" t="s">
        <v>18</v>
      </c>
      <c r="U32" s="17"/>
      <c r="V32" s="19">
        <v>1947</v>
      </c>
      <c r="W32" s="19" t="s">
        <v>18</v>
      </c>
      <c r="X32" s="19" t="s">
        <v>18</v>
      </c>
      <c r="Y32" s="19" t="s">
        <v>18</v>
      </c>
      <c r="Z32" s="19" t="s">
        <v>18</v>
      </c>
      <c r="AA32" s="19" t="s">
        <v>18</v>
      </c>
      <c r="AB32" s="19" t="s">
        <v>18</v>
      </c>
      <c r="AC32" s="17"/>
      <c r="AD32" s="19">
        <v>1947</v>
      </c>
      <c r="AE32" s="19" t="s">
        <v>18</v>
      </c>
      <c r="AF32" s="19" t="s">
        <v>18</v>
      </c>
      <c r="AG32" s="19" t="s">
        <v>18</v>
      </c>
      <c r="AH32" s="19" t="s">
        <v>18</v>
      </c>
      <c r="AI32" s="19" t="s">
        <v>18</v>
      </c>
      <c r="AJ32" s="17"/>
      <c r="AK32" s="19">
        <v>1947</v>
      </c>
      <c r="AL32" s="19" t="s">
        <v>18</v>
      </c>
      <c r="AM32" s="19" t="s">
        <v>18</v>
      </c>
      <c r="AN32" s="19" t="s">
        <v>18</v>
      </c>
      <c r="AO32" s="19" t="s">
        <v>18</v>
      </c>
      <c r="AP32" s="19" t="s">
        <v>18</v>
      </c>
      <c r="AQ32" s="19" t="s">
        <v>18</v>
      </c>
      <c r="AR32" s="17"/>
      <c r="AS32" s="19">
        <v>1947</v>
      </c>
      <c r="AT32" s="17" t="s">
        <v>18</v>
      </c>
      <c r="AU32" s="17" t="s">
        <v>18</v>
      </c>
      <c r="AV32" s="17" t="s">
        <v>18</v>
      </c>
      <c r="AW32" s="17" t="s">
        <v>18</v>
      </c>
      <c r="AX32" s="17" t="s">
        <v>18</v>
      </c>
      <c r="AY32" s="17"/>
      <c r="AZ32" s="19">
        <v>1947</v>
      </c>
      <c r="BA32" s="17" t="s">
        <v>18</v>
      </c>
      <c r="BB32" s="17" t="s">
        <v>18</v>
      </c>
      <c r="BC32" s="17" t="s">
        <v>18</v>
      </c>
      <c r="BD32" s="17" t="s">
        <v>18</v>
      </c>
      <c r="BE32" s="17" t="s">
        <v>18</v>
      </c>
      <c r="BF32" s="17" t="s">
        <v>18</v>
      </c>
      <c r="BG32" s="17"/>
      <c r="BH32" s="19">
        <v>1947</v>
      </c>
      <c r="BI32" s="17" t="s">
        <v>18</v>
      </c>
      <c r="BJ32" s="17" t="s">
        <v>18</v>
      </c>
      <c r="BK32" s="17" t="s">
        <v>18</v>
      </c>
      <c r="BL32" s="17" t="s">
        <v>18</v>
      </c>
      <c r="BM32" s="17" t="s">
        <v>18</v>
      </c>
    </row>
    <row r="33" spans="1:65" x14ac:dyDescent="0.25">
      <c r="A33" s="82" t="s">
        <v>201</v>
      </c>
      <c r="B33" s="78">
        <f t="shared" ref="B33:E35" si="0">B15+B10</f>
        <v>462400</v>
      </c>
      <c r="C33" s="78">
        <f t="shared" si="0"/>
        <v>614900</v>
      </c>
      <c r="D33" s="78">
        <f t="shared" si="0"/>
        <v>904700</v>
      </c>
      <c r="E33" s="78">
        <f t="shared" si="0"/>
        <v>2139400</v>
      </c>
      <c r="G33" s="19">
        <v>1948</v>
      </c>
      <c r="H33" s="19" t="s">
        <v>18</v>
      </c>
      <c r="I33" s="19" t="s">
        <v>18</v>
      </c>
      <c r="J33" s="19" t="s">
        <v>18</v>
      </c>
      <c r="K33" s="19" t="s">
        <v>18</v>
      </c>
      <c r="L33" s="19" t="s">
        <v>18</v>
      </c>
      <c r="M33" s="19" t="s">
        <v>18</v>
      </c>
      <c r="N33" s="17"/>
      <c r="O33" s="19">
        <v>1948</v>
      </c>
      <c r="P33" s="19" t="s">
        <v>18</v>
      </c>
      <c r="Q33" s="19" t="s">
        <v>18</v>
      </c>
      <c r="R33" s="19" t="s">
        <v>18</v>
      </c>
      <c r="S33" s="19" t="s">
        <v>18</v>
      </c>
      <c r="T33" s="19" t="s">
        <v>18</v>
      </c>
      <c r="U33" s="17"/>
      <c r="V33" s="19">
        <v>1948</v>
      </c>
      <c r="W33" s="19" t="s">
        <v>18</v>
      </c>
      <c r="X33" s="19" t="s">
        <v>18</v>
      </c>
      <c r="Y33" s="19" t="s">
        <v>18</v>
      </c>
      <c r="Z33" s="19" t="s">
        <v>18</v>
      </c>
      <c r="AA33" s="19" t="s">
        <v>18</v>
      </c>
      <c r="AB33" s="19" t="s">
        <v>18</v>
      </c>
      <c r="AC33" s="17"/>
      <c r="AD33" s="19">
        <v>1948</v>
      </c>
      <c r="AE33" s="19" t="s">
        <v>18</v>
      </c>
      <c r="AF33" s="19" t="s">
        <v>18</v>
      </c>
      <c r="AG33" s="19" t="s">
        <v>18</v>
      </c>
      <c r="AH33" s="19" t="s">
        <v>18</v>
      </c>
      <c r="AI33" s="19" t="s">
        <v>18</v>
      </c>
      <c r="AJ33" s="17"/>
      <c r="AK33" s="19">
        <v>1948</v>
      </c>
      <c r="AL33" s="19" t="s">
        <v>18</v>
      </c>
      <c r="AM33" s="19" t="s">
        <v>18</v>
      </c>
      <c r="AN33" s="19" t="s">
        <v>18</v>
      </c>
      <c r="AO33" s="19" t="s">
        <v>18</v>
      </c>
      <c r="AP33" s="19" t="s">
        <v>18</v>
      </c>
      <c r="AQ33" s="19" t="s">
        <v>18</v>
      </c>
      <c r="AR33" s="17"/>
      <c r="AS33" s="19">
        <v>1948</v>
      </c>
      <c r="AT33" s="17" t="s">
        <v>18</v>
      </c>
      <c r="AU33" s="17" t="s">
        <v>18</v>
      </c>
      <c r="AV33" s="17" t="s">
        <v>18</v>
      </c>
      <c r="AW33" s="17" t="s">
        <v>18</v>
      </c>
      <c r="AX33" s="17" t="s">
        <v>18</v>
      </c>
      <c r="AY33" s="17"/>
      <c r="AZ33" s="19">
        <v>1948</v>
      </c>
      <c r="BA33" s="17" t="s">
        <v>18</v>
      </c>
      <c r="BB33" s="17" t="s">
        <v>18</v>
      </c>
      <c r="BC33" s="17" t="s">
        <v>18</v>
      </c>
      <c r="BD33" s="17" t="s">
        <v>18</v>
      </c>
      <c r="BE33" s="17" t="s">
        <v>18</v>
      </c>
      <c r="BF33" s="17" t="s">
        <v>18</v>
      </c>
      <c r="BG33" s="17"/>
      <c r="BH33" s="19">
        <v>1948</v>
      </c>
      <c r="BI33" s="17" t="s">
        <v>18</v>
      </c>
      <c r="BJ33" s="17" t="s">
        <v>18</v>
      </c>
      <c r="BK33" s="17" t="s">
        <v>18</v>
      </c>
      <c r="BL33" s="17" t="s">
        <v>18</v>
      </c>
      <c r="BM33" s="17" t="s">
        <v>18</v>
      </c>
    </row>
    <row r="34" spans="1:65" x14ac:dyDescent="0.25">
      <c r="A34" s="82" t="s">
        <v>202</v>
      </c>
      <c r="B34" s="10">
        <f t="shared" si="0"/>
        <v>446000</v>
      </c>
      <c r="C34" s="10">
        <f t="shared" si="0"/>
        <v>583600</v>
      </c>
      <c r="D34" s="10">
        <f t="shared" si="0"/>
        <v>933100</v>
      </c>
      <c r="E34" s="10">
        <f t="shared" si="0"/>
        <v>2568600</v>
      </c>
      <c r="G34" s="19">
        <v>1949</v>
      </c>
      <c r="H34" s="19" t="s">
        <v>18</v>
      </c>
      <c r="I34" s="19" t="s">
        <v>18</v>
      </c>
      <c r="J34" s="19" t="s">
        <v>18</v>
      </c>
      <c r="K34" s="19" t="s">
        <v>18</v>
      </c>
      <c r="L34" s="19" t="s">
        <v>18</v>
      </c>
      <c r="M34" s="19" t="s">
        <v>18</v>
      </c>
      <c r="N34" s="17"/>
      <c r="O34" s="19">
        <v>1949</v>
      </c>
      <c r="P34" s="19" t="s">
        <v>18</v>
      </c>
      <c r="Q34" s="19" t="s">
        <v>18</v>
      </c>
      <c r="R34" s="19" t="s">
        <v>18</v>
      </c>
      <c r="S34" s="19" t="s">
        <v>18</v>
      </c>
      <c r="T34" s="19" t="s">
        <v>18</v>
      </c>
      <c r="U34" s="17"/>
      <c r="V34" s="19">
        <v>1949</v>
      </c>
      <c r="W34" s="19" t="s">
        <v>18</v>
      </c>
      <c r="X34" s="19" t="s">
        <v>18</v>
      </c>
      <c r="Y34" s="19" t="s">
        <v>18</v>
      </c>
      <c r="Z34" s="19" t="s">
        <v>18</v>
      </c>
      <c r="AA34" s="19" t="s">
        <v>18</v>
      </c>
      <c r="AB34" s="19" t="s">
        <v>18</v>
      </c>
      <c r="AC34" s="17"/>
      <c r="AD34" s="19">
        <v>1949</v>
      </c>
      <c r="AE34" s="19" t="s">
        <v>18</v>
      </c>
      <c r="AF34" s="19" t="s">
        <v>18</v>
      </c>
      <c r="AG34" s="19" t="s">
        <v>18</v>
      </c>
      <c r="AH34" s="19" t="s">
        <v>18</v>
      </c>
      <c r="AI34" s="19" t="s">
        <v>18</v>
      </c>
      <c r="AJ34" s="17"/>
      <c r="AK34" s="19">
        <v>1949</v>
      </c>
      <c r="AL34" s="19" t="s">
        <v>18</v>
      </c>
      <c r="AM34" s="19" t="s">
        <v>18</v>
      </c>
      <c r="AN34" s="19" t="s">
        <v>18</v>
      </c>
      <c r="AO34" s="19" t="s">
        <v>18</v>
      </c>
      <c r="AP34" s="19" t="s">
        <v>18</v>
      </c>
      <c r="AQ34" s="19" t="s">
        <v>18</v>
      </c>
      <c r="AR34" s="17"/>
      <c r="AS34" s="19">
        <v>1949</v>
      </c>
      <c r="AT34" s="17" t="s">
        <v>18</v>
      </c>
      <c r="AU34" s="17" t="s">
        <v>18</v>
      </c>
      <c r="AV34" s="17" t="s">
        <v>18</v>
      </c>
      <c r="AW34" s="17" t="s">
        <v>18</v>
      </c>
      <c r="AX34" s="17" t="s">
        <v>18</v>
      </c>
      <c r="AY34" s="17"/>
      <c r="AZ34" s="19">
        <v>1949</v>
      </c>
      <c r="BA34" s="17" t="s">
        <v>18</v>
      </c>
      <c r="BB34" s="17" t="s">
        <v>18</v>
      </c>
      <c r="BC34" s="17" t="s">
        <v>18</v>
      </c>
      <c r="BD34" s="17" t="s">
        <v>18</v>
      </c>
      <c r="BE34" s="17" t="s">
        <v>18</v>
      </c>
      <c r="BF34" s="17" t="s">
        <v>18</v>
      </c>
      <c r="BG34" s="17"/>
      <c r="BH34" s="19">
        <v>1949</v>
      </c>
      <c r="BI34" s="17" t="s">
        <v>18</v>
      </c>
      <c r="BJ34" s="17" t="s">
        <v>18</v>
      </c>
      <c r="BK34" s="17" t="s">
        <v>18</v>
      </c>
      <c r="BL34" s="17" t="s">
        <v>18</v>
      </c>
      <c r="BM34" s="17" t="s">
        <v>18</v>
      </c>
    </row>
    <row r="35" spans="1:65" x14ac:dyDescent="0.25">
      <c r="A35" s="84" t="s">
        <v>203</v>
      </c>
      <c r="B35" s="81">
        <f t="shared" si="0"/>
        <v>533800</v>
      </c>
      <c r="C35" s="81">
        <f t="shared" si="0"/>
        <v>758000</v>
      </c>
      <c r="D35" s="81">
        <f t="shared" si="0"/>
        <v>1153800</v>
      </c>
      <c r="E35" s="81">
        <f t="shared" si="0"/>
        <v>2024100</v>
      </c>
      <c r="G35" s="19">
        <v>1950</v>
      </c>
      <c r="H35" s="19" t="s">
        <v>18</v>
      </c>
      <c r="I35" s="19" t="s">
        <v>18</v>
      </c>
      <c r="J35" s="19" t="s">
        <v>18</v>
      </c>
      <c r="K35" s="19" t="s">
        <v>18</v>
      </c>
      <c r="L35" s="19" t="s">
        <v>18</v>
      </c>
      <c r="M35" s="19" t="s">
        <v>18</v>
      </c>
      <c r="N35" s="17"/>
      <c r="O35" s="19">
        <v>1950</v>
      </c>
      <c r="P35" s="19" t="s">
        <v>18</v>
      </c>
      <c r="Q35" s="19" t="s">
        <v>18</v>
      </c>
      <c r="R35" s="19" t="s">
        <v>18</v>
      </c>
      <c r="S35" s="19" t="s">
        <v>18</v>
      </c>
      <c r="T35" s="19" t="s">
        <v>18</v>
      </c>
      <c r="U35" s="17"/>
      <c r="V35" s="19">
        <v>1950</v>
      </c>
      <c r="W35" s="19" t="s">
        <v>18</v>
      </c>
      <c r="X35" s="19" t="s">
        <v>18</v>
      </c>
      <c r="Y35" s="19" t="s">
        <v>18</v>
      </c>
      <c r="Z35" s="19" t="s">
        <v>18</v>
      </c>
      <c r="AA35" s="19" t="s">
        <v>18</v>
      </c>
      <c r="AB35" s="19" t="s">
        <v>18</v>
      </c>
      <c r="AC35" s="17"/>
      <c r="AD35" s="19">
        <v>1950</v>
      </c>
      <c r="AE35" s="19" t="s">
        <v>18</v>
      </c>
      <c r="AF35" s="19" t="s">
        <v>18</v>
      </c>
      <c r="AG35" s="19" t="s">
        <v>18</v>
      </c>
      <c r="AH35" s="19" t="s">
        <v>18</v>
      </c>
      <c r="AI35" s="19" t="s">
        <v>18</v>
      </c>
      <c r="AJ35" s="17"/>
      <c r="AK35" s="19">
        <v>1950</v>
      </c>
      <c r="AL35" s="19" t="s">
        <v>18</v>
      </c>
      <c r="AM35" s="19" t="s">
        <v>18</v>
      </c>
      <c r="AN35" s="19" t="s">
        <v>18</v>
      </c>
      <c r="AO35" s="19" t="s">
        <v>18</v>
      </c>
      <c r="AP35" s="19" t="s">
        <v>18</v>
      </c>
      <c r="AQ35" s="19" t="s">
        <v>18</v>
      </c>
      <c r="AR35" s="17"/>
      <c r="AS35" s="19">
        <v>1950</v>
      </c>
      <c r="AT35" s="17" t="s">
        <v>18</v>
      </c>
      <c r="AU35" s="17" t="s">
        <v>18</v>
      </c>
      <c r="AV35" s="17" t="s">
        <v>18</v>
      </c>
      <c r="AW35" s="17" t="s">
        <v>18</v>
      </c>
      <c r="AX35" s="17" t="s">
        <v>18</v>
      </c>
      <c r="AY35" s="17"/>
      <c r="AZ35" s="19">
        <v>1950</v>
      </c>
      <c r="BA35" s="17" t="s">
        <v>18</v>
      </c>
      <c r="BB35" s="17" t="s">
        <v>18</v>
      </c>
      <c r="BC35" s="17" t="s">
        <v>18</v>
      </c>
      <c r="BD35" s="17" t="s">
        <v>18</v>
      </c>
      <c r="BE35" s="17" t="s">
        <v>18</v>
      </c>
      <c r="BF35" s="17" t="s">
        <v>18</v>
      </c>
      <c r="BG35" s="17"/>
      <c r="BH35" s="19">
        <v>1950</v>
      </c>
      <c r="BI35" s="17" t="s">
        <v>18</v>
      </c>
      <c r="BJ35" s="17" t="s">
        <v>18</v>
      </c>
      <c r="BK35" s="17" t="s">
        <v>18</v>
      </c>
      <c r="BL35" s="17" t="s">
        <v>18</v>
      </c>
      <c r="BM35" s="17" t="s">
        <v>18</v>
      </c>
    </row>
    <row r="36" spans="1:65" x14ac:dyDescent="0.25">
      <c r="A36" s="90" t="s">
        <v>212</v>
      </c>
      <c r="B36" s="90"/>
      <c r="C36" s="90"/>
      <c r="D36" s="90"/>
      <c r="E36" s="90"/>
      <c r="G36" s="19">
        <v>1951</v>
      </c>
      <c r="H36" s="19" t="s">
        <v>18</v>
      </c>
      <c r="I36" s="19" t="s">
        <v>18</v>
      </c>
      <c r="J36" s="19" t="s">
        <v>18</v>
      </c>
      <c r="K36" s="19" t="s">
        <v>18</v>
      </c>
      <c r="L36" s="19" t="s">
        <v>18</v>
      </c>
      <c r="M36" s="19" t="s">
        <v>18</v>
      </c>
      <c r="N36" s="17"/>
      <c r="O36" s="19">
        <v>1951</v>
      </c>
      <c r="P36" s="19" t="s">
        <v>18</v>
      </c>
      <c r="Q36" s="19" t="s">
        <v>18</v>
      </c>
      <c r="R36" s="19" t="s">
        <v>18</v>
      </c>
      <c r="S36" s="19" t="s">
        <v>18</v>
      </c>
      <c r="T36" s="19" t="s">
        <v>18</v>
      </c>
      <c r="U36" s="17"/>
      <c r="V36" s="19">
        <v>1951</v>
      </c>
      <c r="W36" s="19" t="s">
        <v>18</v>
      </c>
      <c r="X36" s="19" t="s">
        <v>18</v>
      </c>
      <c r="Y36" s="19" t="s">
        <v>18</v>
      </c>
      <c r="Z36" s="19" t="s">
        <v>18</v>
      </c>
      <c r="AA36" s="19" t="s">
        <v>18</v>
      </c>
      <c r="AB36" s="19" t="s">
        <v>18</v>
      </c>
      <c r="AC36" s="17"/>
      <c r="AD36" s="19">
        <v>1951</v>
      </c>
      <c r="AE36" s="19" t="s">
        <v>18</v>
      </c>
      <c r="AF36" s="19" t="s">
        <v>18</v>
      </c>
      <c r="AG36" s="19" t="s">
        <v>18</v>
      </c>
      <c r="AH36" s="19" t="s">
        <v>18</v>
      </c>
      <c r="AI36" s="19" t="s">
        <v>18</v>
      </c>
      <c r="AJ36" s="17"/>
      <c r="AK36" s="19">
        <v>1951</v>
      </c>
      <c r="AL36" s="19" t="s">
        <v>18</v>
      </c>
      <c r="AM36" s="19" t="s">
        <v>18</v>
      </c>
      <c r="AN36" s="19" t="s">
        <v>18</v>
      </c>
      <c r="AO36" s="19" t="s">
        <v>18</v>
      </c>
      <c r="AP36" s="19" t="s">
        <v>18</v>
      </c>
      <c r="AQ36" s="19" t="s">
        <v>18</v>
      </c>
      <c r="AR36" s="17"/>
      <c r="AS36" s="19">
        <v>1951</v>
      </c>
      <c r="AT36" s="17" t="s">
        <v>18</v>
      </c>
      <c r="AU36" s="17" t="s">
        <v>18</v>
      </c>
      <c r="AV36" s="17" t="s">
        <v>18</v>
      </c>
      <c r="AW36" s="17" t="s">
        <v>18</v>
      </c>
      <c r="AX36" s="17" t="s">
        <v>18</v>
      </c>
      <c r="AY36" s="17"/>
      <c r="AZ36" s="19">
        <v>1951</v>
      </c>
      <c r="BA36" s="17" t="s">
        <v>18</v>
      </c>
      <c r="BB36" s="17" t="s">
        <v>18</v>
      </c>
      <c r="BC36" s="17" t="s">
        <v>18</v>
      </c>
      <c r="BD36" s="17" t="s">
        <v>18</v>
      </c>
      <c r="BE36" s="17" t="s">
        <v>18</v>
      </c>
      <c r="BF36" s="17" t="s">
        <v>18</v>
      </c>
      <c r="BG36" s="17"/>
      <c r="BH36" s="19">
        <v>1951</v>
      </c>
      <c r="BI36" s="17" t="s">
        <v>18</v>
      </c>
      <c r="BJ36" s="17" t="s">
        <v>18</v>
      </c>
      <c r="BK36" s="17" t="s">
        <v>18</v>
      </c>
      <c r="BL36" s="17" t="s">
        <v>18</v>
      </c>
      <c r="BM36" s="17" t="s">
        <v>18</v>
      </c>
    </row>
    <row r="37" spans="1:65" x14ac:dyDescent="0.25">
      <c r="A37" s="15"/>
      <c r="B37" s="15"/>
      <c r="C37" s="15"/>
      <c r="D37" s="15"/>
      <c r="E37" s="15"/>
      <c r="G37" s="19">
        <v>1952</v>
      </c>
      <c r="H37" s="19" t="s">
        <v>18</v>
      </c>
      <c r="I37" s="19" t="s">
        <v>18</v>
      </c>
      <c r="J37" s="19" t="s">
        <v>18</v>
      </c>
      <c r="K37" s="19" t="s">
        <v>18</v>
      </c>
      <c r="L37" s="19" t="s">
        <v>18</v>
      </c>
      <c r="M37" s="19" t="s">
        <v>18</v>
      </c>
      <c r="N37" s="17"/>
      <c r="O37" s="19">
        <v>1952</v>
      </c>
      <c r="P37" s="19" t="s">
        <v>18</v>
      </c>
      <c r="Q37" s="19" t="s">
        <v>18</v>
      </c>
      <c r="R37" s="19" t="s">
        <v>18</v>
      </c>
      <c r="S37" s="19" t="s">
        <v>18</v>
      </c>
      <c r="T37" s="19" t="s">
        <v>18</v>
      </c>
      <c r="U37" s="17"/>
      <c r="V37" s="19">
        <v>1952</v>
      </c>
      <c r="W37" s="19" t="s">
        <v>18</v>
      </c>
      <c r="X37" s="19" t="s">
        <v>18</v>
      </c>
      <c r="Y37" s="19" t="s">
        <v>18</v>
      </c>
      <c r="Z37" s="19" t="s">
        <v>18</v>
      </c>
      <c r="AA37" s="19" t="s">
        <v>18</v>
      </c>
      <c r="AB37" s="19" t="s">
        <v>18</v>
      </c>
      <c r="AC37" s="17"/>
      <c r="AD37" s="19">
        <v>1952</v>
      </c>
      <c r="AE37" s="19" t="s">
        <v>18</v>
      </c>
      <c r="AF37" s="19" t="s">
        <v>18</v>
      </c>
      <c r="AG37" s="19" t="s">
        <v>18</v>
      </c>
      <c r="AH37" s="19" t="s">
        <v>18</v>
      </c>
      <c r="AI37" s="19" t="s">
        <v>18</v>
      </c>
      <c r="AJ37" s="17"/>
      <c r="AK37" s="19">
        <v>1952</v>
      </c>
      <c r="AL37" s="19" t="s">
        <v>18</v>
      </c>
      <c r="AM37" s="19" t="s">
        <v>18</v>
      </c>
      <c r="AN37" s="19" t="s">
        <v>18</v>
      </c>
      <c r="AO37" s="19" t="s">
        <v>18</v>
      </c>
      <c r="AP37" s="19" t="s">
        <v>18</v>
      </c>
      <c r="AQ37" s="19" t="s">
        <v>18</v>
      </c>
      <c r="AR37" s="17"/>
      <c r="AS37" s="19">
        <v>1952</v>
      </c>
      <c r="AT37" s="17" t="s">
        <v>18</v>
      </c>
      <c r="AU37" s="17" t="s">
        <v>18</v>
      </c>
      <c r="AV37" s="17" t="s">
        <v>18</v>
      </c>
      <c r="AW37" s="17" t="s">
        <v>18</v>
      </c>
      <c r="AX37" s="17" t="s">
        <v>18</v>
      </c>
      <c r="AY37" s="17"/>
      <c r="AZ37" s="19">
        <v>1952</v>
      </c>
      <c r="BA37" s="17" t="s">
        <v>18</v>
      </c>
      <c r="BB37" s="17" t="s">
        <v>18</v>
      </c>
      <c r="BC37" s="17" t="s">
        <v>18</v>
      </c>
      <c r="BD37" s="17" t="s">
        <v>18</v>
      </c>
      <c r="BE37" s="17" t="s">
        <v>18</v>
      </c>
      <c r="BF37" s="17" t="s">
        <v>18</v>
      </c>
      <c r="BG37" s="17"/>
      <c r="BH37" s="19">
        <v>1952</v>
      </c>
      <c r="BI37" s="17" t="s">
        <v>18</v>
      </c>
      <c r="BJ37" s="17" t="s">
        <v>18</v>
      </c>
      <c r="BK37" s="17" t="s">
        <v>18</v>
      </c>
      <c r="BL37" s="17" t="s">
        <v>18</v>
      </c>
      <c r="BM37" s="17" t="s">
        <v>18</v>
      </c>
    </row>
    <row r="38" spans="1:65" x14ac:dyDescent="0.25">
      <c r="A38" s="89" t="s">
        <v>218</v>
      </c>
      <c r="B38" s="89"/>
      <c r="C38" s="89"/>
      <c r="D38" s="89"/>
      <c r="E38" s="89"/>
      <c r="G38" s="19">
        <v>1953</v>
      </c>
      <c r="H38" s="19" t="s">
        <v>18</v>
      </c>
      <c r="I38" s="19" t="s">
        <v>18</v>
      </c>
      <c r="J38" s="19" t="s">
        <v>18</v>
      </c>
      <c r="K38" s="19" t="s">
        <v>18</v>
      </c>
      <c r="L38" s="19" t="s">
        <v>18</v>
      </c>
      <c r="M38" s="19" t="s">
        <v>18</v>
      </c>
      <c r="N38" s="17"/>
      <c r="O38" s="19">
        <v>1953</v>
      </c>
      <c r="P38" s="19" t="s">
        <v>18</v>
      </c>
      <c r="Q38" s="19" t="s">
        <v>18</v>
      </c>
      <c r="R38" s="19" t="s">
        <v>18</v>
      </c>
      <c r="S38" s="19" t="s">
        <v>18</v>
      </c>
      <c r="T38" s="19" t="s">
        <v>18</v>
      </c>
      <c r="U38" s="17"/>
      <c r="V38" s="19">
        <v>1953</v>
      </c>
      <c r="W38" s="19" t="s">
        <v>18</v>
      </c>
      <c r="X38" s="19" t="s">
        <v>18</v>
      </c>
      <c r="Y38" s="19" t="s">
        <v>18</v>
      </c>
      <c r="Z38" s="19" t="s">
        <v>18</v>
      </c>
      <c r="AA38" s="19" t="s">
        <v>18</v>
      </c>
      <c r="AB38" s="19" t="s">
        <v>18</v>
      </c>
      <c r="AC38" s="17"/>
      <c r="AD38" s="19">
        <v>1953</v>
      </c>
      <c r="AE38" s="19" t="s">
        <v>18</v>
      </c>
      <c r="AF38" s="19" t="s">
        <v>18</v>
      </c>
      <c r="AG38" s="19" t="s">
        <v>18</v>
      </c>
      <c r="AH38" s="19" t="s">
        <v>18</v>
      </c>
      <c r="AI38" s="19" t="s">
        <v>18</v>
      </c>
      <c r="AJ38" s="17"/>
      <c r="AK38" s="19">
        <v>1953</v>
      </c>
      <c r="AL38" s="19" t="s">
        <v>18</v>
      </c>
      <c r="AM38" s="19" t="s">
        <v>18</v>
      </c>
      <c r="AN38" s="19" t="s">
        <v>18</v>
      </c>
      <c r="AO38" s="19" t="s">
        <v>18</v>
      </c>
      <c r="AP38" s="19" t="s">
        <v>18</v>
      </c>
      <c r="AQ38" s="19" t="s">
        <v>18</v>
      </c>
      <c r="AR38" s="17"/>
      <c r="AS38" s="19">
        <v>1953</v>
      </c>
      <c r="AT38" s="17" t="s">
        <v>18</v>
      </c>
      <c r="AU38" s="17" t="s">
        <v>18</v>
      </c>
      <c r="AV38" s="17" t="s">
        <v>18</v>
      </c>
      <c r="AW38" s="17" t="s">
        <v>18</v>
      </c>
      <c r="AX38" s="17" t="s">
        <v>18</v>
      </c>
      <c r="AY38" s="17"/>
      <c r="AZ38" s="19">
        <v>1953</v>
      </c>
      <c r="BA38" s="17" t="s">
        <v>18</v>
      </c>
      <c r="BB38" s="17" t="s">
        <v>18</v>
      </c>
      <c r="BC38" s="17" t="s">
        <v>18</v>
      </c>
      <c r="BD38" s="17" t="s">
        <v>18</v>
      </c>
      <c r="BE38" s="17" t="s">
        <v>18</v>
      </c>
      <c r="BF38" s="17" t="s">
        <v>18</v>
      </c>
      <c r="BG38" s="17"/>
      <c r="BH38" s="19">
        <v>1953</v>
      </c>
      <c r="BI38" s="17" t="s">
        <v>18</v>
      </c>
      <c r="BJ38" s="17" t="s">
        <v>18</v>
      </c>
      <c r="BK38" s="17" t="s">
        <v>18</v>
      </c>
      <c r="BL38" s="17" t="s">
        <v>18</v>
      </c>
      <c r="BM38" s="17" t="s">
        <v>18</v>
      </c>
    </row>
    <row r="39" spans="1:65" x14ac:dyDescent="0.25">
      <c r="A39" s="67"/>
      <c r="B39" s="68">
        <v>1979</v>
      </c>
      <c r="C39" s="68">
        <v>1980</v>
      </c>
      <c r="D39" s="68">
        <v>1981</v>
      </c>
      <c r="E39" s="68">
        <v>1982</v>
      </c>
      <c r="G39" s="19">
        <v>1954</v>
      </c>
      <c r="H39" s="19" t="s">
        <v>18</v>
      </c>
      <c r="I39" s="19" t="s">
        <v>18</v>
      </c>
      <c r="J39" s="19" t="s">
        <v>18</v>
      </c>
      <c r="K39" s="19" t="s">
        <v>18</v>
      </c>
      <c r="L39" s="19" t="s">
        <v>18</v>
      </c>
      <c r="M39" s="19" t="s">
        <v>18</v>
      </c>
      <c r="N39" s="17"/>
      <c r="O39" s="19">
        <v>1954</v>
      </c>
      <c r="P39" s="19" t="s">
        <v>18</v>
      </c>
      <c r="Q39" s="19" t="s">
        <v>18</v>
      </c>
      <c r="R39" s="19" t="s">
        <v>18</v>
      </c>
      <c r="S39" s="19" t="s">
        <v>18</v>
      </c>
      <c r="T39" s="19" t="s">
        <v>18</v>
      </c>
      <c r="U39" s="17"/>
      <c r="V39" s="19">
        <v>1954</v>
      </c>
      <c r="W39" s="19" t="s">
        <v>18</v>
      </c>
      <c r="X39" s="19" t="s">
        <v>18</v>
      </c>
      <c r="Y39" s="19" t="s">
        <v>18</v>
      </c>
      <c r="Z39" s="19" t="s">
        <v>18</v>
      </c>
      <c r="AA39" s="19" t="s">
        <v>18</v>
      </c>
      <c r="AB39" s="19" t="s">
        <v>18</v>
      </c>
      <c r="AC39" s="17"/>
      <c r="AD39" s="19">
        <v>1954</v>
      </c>
      <c r="AE39" s="19" t="s">
        <v>18</v>
      </c>
      <c r="AF39" s="19" t="s">
        <v>18</v>
      </c>
      <c r="AG39" s="19" t="s">
        <v>18</v>
      </c>
      <c r="AH39" s="19" t="s">
        <v>18</v>
      </c>
      <c r="AI39" s="19" t="s">
        <v>18</v>
      </c>
      <c r="AJ39" s="17"/>
      <c r="AK39" s="19">
        <v>1954</v>
      </c>
      <c r="AL39" s="19" t="s">
        <v>18</v>
      </c>
      <c r="AM39" s="19" t="s">
        <v>18</v>
      </c>
      <c r="AN39" s="19" t="s">
        <v>18</v>
      </c>
      <c r="AO39" s="19" t="s">
        <v>18</v>
      </c>
      <c r="AP39" s="19" t="s">
        <v>18</v>
      </c>
      <c r="AQ39" s="19" t="s">
        <v>18</v>
      </c>
      <c r="AR39" s="17"/>
      <c r="AS39" s="19">
        <v>1954</v>
      </c>
      <c r="AT39" s="17" t="s">
        <v>18</v>
      </c>
      <c r="AU39" s="17" t="s">
        <v>18</v>
      </c>
      <c r="AV39" s="17" t="s">
        <v>18</v>
      </c>
      <c r="AW39" s="17" t="s">
        <v>18</v>
      </c>
      <c r="AX39" s="17" t="s">
        <v>18</v>
      </c>
      <c r="AY39" s="17"/>
      <c r="AZ39" s="19">
        <v>1954</v>
      </c>
      <c r="BA39" s="17" t="s">
        <v>18</v>
      </c>
      <c r="BB39" s="17" t="s">
        <v>18</v>
      </c>
      <c r="BC39" s="17" t="s">
        <v>18</v>
      </c>
      <c r="BD39" s="17" t="s">
        <v>18</v>
      </c>
      <c r="BE39" s="17" t="s">
        <v>18</v>
      </c>
      <c r="BF39" s="17" t="s">
        <v>18</v>
      </c>
      <c r="BG39" s="17"/>
      <c r="BH39" s="19">
        <v>1954</v>
      </c>
      <c r="BI39" s="17" t="s">
        <v>18</v>
      </c>
      <c r="BJ39" s="17" t="s">
        <v>18</v>
      </c>
      <c r="BK39" s="17" t="s">
        <v>18</v>
      </c>
      <c r="BL39" s="17" t="s">
        <v>18</v>
      </c>
      <c r="BM39" s="17" t="s">
        <v>18</v>
      </c>
    </row>
    <row r="40" spans="1:65" x14ac:dyDescent="0.25">
      <c r="A40" s="69" t="s">
        <v>204</v>
      </c>
      <c r="B40" s="87">
        <v>45.192812683675797</v>
      </c>
      <c r="C40" s="87">
        <v>41.733996042244634</v>
      </c>
      <c r="D40" s="87">
        <v>45.810536970807611</v>
      </c>
      <c r="E40" s="87">
        <v>64.991244878106585</v>
      </c>
      <c r="G40" s="19">
        <v>1955</v>
      </c>
      <c r="H40" s="19" t="s">
        <v>18</v>
      </c>
      <c r="I40" s="19" t="s">
        <v>18</v>
      </c>
      <c r="J40" s="19" t="s">
        <v>18</v>
      </c>
      <c r="K40" s="19" t="s">
        <v>18</v>
      </c>
      <c r="L40" s="19" t="s">
        <v>18</v>
      </c>
      <c r="M40" s="19" t="s">
        <v>18</v>
      </c>
      <c r="N40" s="17"/>
      <c r="O40" s="19">
        <v>1955</v>
      </c>
      <c r="P40" s="19" t="s">
        <v>18</v>
      </c>
      <c r="Q40" s="19" t="s">
        <v>18</v>
      </c>
      <c r="R40" s="19" t="s">
        <v>18</v>
      </c>
      <c r="S40" s="19" t="s">
        <v>18</v>
      </c>
      <c r="T40" s="19" t="s">
        <v>18</v>
      </c>
      <c r="U40" s="17"/>
      <c r="V40" s="19">
        <v>1955</v>
      </c>
      <c r="W40" s="19" t="s">
        <v>18</v>
      </c>
      <c r="X40" s="19" t="s">
        <v>18</v>
      </c>
      <c r="Y40" s="19" t="s">
        <v>18</v>
      </c>
      <c r="Z40" s="19" t="s">
        <v>18</v>
      </c>
      <c r="AA40" s="19" t="s">
        <v>18</v>
      </c>
      <c r="AB40" s="19" t="s">
        <v>18</v>
      </c>
      <c r="AC40" s="17"/>
      <c r="AD40" s="19">
        <v>1955</v>
      </c>
      <c r="AE40" s="19" t="s">
        <v>18</v>
      </c>
      <c r="AF40" s="19" t="s">
        <v>18</v>
      </c>
      <c r="AG40" s="19" t="s">
        <v>18</v>
      </c>
      <c r="AH40" s="19" t="s">
        <v>18</v>
      </c>
      <c r="AI40" s="19" t="s">
        <v>18</v>
      </c>
      <c r="AJ40" s="17"/>
      <c r="AK40" s="19">
        <v>1955</v>
      </c>
      <c r="AL40" s="19" t="s">
        <v>18</v>
      </c>
      <c r="AM40" s="19" t="s">
        <v>18</v>
      </c>
      <c r="AN40" s="19" t="s">
        <v>18</v>
      </c>
      <c r="AO40" s="19" t="s">
        <v>18</v>
      </c>
      <c r="AP40" s="19" t="s">
        <v>18</v>
      </c>
      <c r="AQ40" s="19" t="s">
        <v>18</v>
      </c>
      <c r="AR40" s="17"/>
      <c r="AS40" s="19">
        <v>1955</v>
      </c>
      <c r="AT40" s="17" t="s">
        <v>18</v>
      </c>
      <c r="AU40" s="17" t="s">
        <v>18</v>
      </c>
      <c r="AV40" s="17" t="s">
        <v>18</v>
      </c>
      <c r="AW40" s="17" t="s">
        <v>18</v>
      </c>
      <c r="AX40" s="17" t="s">
        <v>18</v>
      </c>
      <c r="AY40" s="17"/>
      <c r="AZ40" s="19">
        <v>1955</v>
      </c>
      <c r="BA40" s="17" t="s">
        <v>18</v>
      </c>
      <c r="BB40" s="17" t="s">
        <v>18</v>
      </c>
      <c r="BC40" s="17" t="s">
        <v>18</v>
      </c>
      <c r="BD40" s="17" t="s">
        <v>18</v>
      </c>
      <c r="BE40" s="17" t="s">
        <v>18</v>
      </c>
      <c r="BF40" s="17" t="s">
        <v>18</v>
      </c>
      <c r="BG40" s="17"/>
      <c r="BH40" s="19">
        <v>1955</v>
      </c>
      <c r="BI40" s="17" t="s">
        <v>18</v>
      </c>
      <c r="BJ40" s="17" t="s">
        <v>18</v>
      </c>
      <c r="BK40" s="17" t="s">
        <v>18</v>
      </c>
      <c r="BL40" s="17" t="s">
        <v>18</v>
      </c>
      <c r="BM40" s="17" t="s">
        <v>18</v>
      </c>
    </row>
    <row r="41" spans="1:65" x14ac:dyDescent="0.25">
      <c r="A41" s="25" t="s">
        <v>198</v>
      </c>
      <c r="B41" s="22">
        <v>43.553006650449205</v>
      </c>
      <c r="C41" s="22">
        <v>39.978732499339806</v>
      </c>
      <c r="D41" s="22">
        <v>43.973176667479962</v>
      </c>
      <c r="E41" s="22">
        <v>61.192665684461723</v>
      </c>
      <c r="G41" s="19">
        <v>1956</v>
      </c>
      <c r="H41" s="19" t="s">
        <v>18</v>
      </c>
      <c r="I41" s="19" t="s">
        <v>18</v>
      </c>
      <c r="J41" s="19" t="s">
        <v>18</v>
      </c>
      <c r="K41" s="19" t="s">
        <v>18</v>
      </c>
      <c r="L41" s="19" t="s">
        <v>18</v>
      </c>
      <c r="M41" s="19" t="s">
        <v>18</v>
      </c>
      <c r="N41" s="17"/>
      <c r="O41" s="19">
        <v>1956</v>
      </c>
      <c r="P41" s="19" t="s">
        <v>18</v>
      </c>
      <c r="Q41" s="19" t="s">
        <v>18</v>
      </c>
      <c r="R41" s="19" t="s">
        <v>18</v>
      </c>
      <c r="S41" s="19" t="s">
        <v>18</v>
      </c>
      <c r="T41" s="19" t="s">
        <v>18</v>
      </c>
      <c r="U41" s="17"/>
      <c r="V41" s="19">
        <v>1956</v>
      </c>
      <c r="W41" s="19" t="s">
        <v>18</v>
      </c>
      <c r="X41" s="19" t="s">
        <v>18</v>
      </c>
      <c r="Y41" s="19" t="s">
        <v>18</v>
      </c>
      <c r="Z41" s="19" t="s">
        <v>18</v>
      </c>
      <c r="AA41" s="19" t="s">
        <v>18</v>
      </c>
      <c r="AB41" s="19" t="s">
        <v>18</v>
      </c>
      <c r="AC41" s="17"/>
      <c r="AD41" s="19">
        <v>1956</v>
      </c>
      <c r="AE41" s="19" t="s">
        <v>18</v>
      </c>
      <c r="AF41" s="19" t="s">
        <v>18</v>
      </c>
      <c r="AG41" s="19" t="s">
        <v>18</v>
      </c>
      <c r="AH41" s="19" t="s">
        <v>18</v>
      </c>
      <c r="AI41" s="19" t="s">
        <v>18</v>
      </c>
      <c r="AJ41" s="17"/>
      <c r="AK41" s="19">
        <v>1956</v>
      </c>
      <c r="AL41" s="19" t="s">
        <v>18</v>
      </c>
      <c r="AM41" s="19" t="s">
        <v>18</v>
      </c>
      <c r="AN41" s="19" t="s">
        <v>18</v>
      </c>
      <c r="AO41" s="19" t="s">
        <v>18</v>
      </c>
      <c r="AP41" s="19" t="s">
        <v>18</v>
      </c>
      <c r="AQ41" s="19" t="s">
        <v>18</v>
      </c>
      <c r="AR41" s="17"/>
      <c r="AS41" s="19">
        <v>1956</v>
      </c>
      <c r="AT41" s="17" t="s">
        <v>18</v>
      </c>
      <c r="AU41" s="17" t="s">
        <v>18</v>
      </c>
      <c r="AV41" s="17" t="s">
        <v>18</v>
      </c>
      <c r="AW41" s="17" t="s">
        <v>18</v>
      </c>
      <c r="AX41" s="17" t="s">
        <v>18</v>
      </c>
      <c r="AY41" s="17"/>
      <c r="AZ41" s="19">
        <v>1956</v>
      </c>
      <c r="BA41" s="17" t="s">
        <v>18</v>
      </c>
      <c r="BB41" s="17" t="s">
        <v>18</v>
      </c>
      <c r="BC41" s="17" t="s">
        <v>18</v>
      </c>
      <c r="BD41" s="17" t="s">
        <v>18</v>
      </c>
      <c r="BE41" s="17" t="s">
        <v>18</v>
      </c>
      <c r="BF41" s="17" t="s">
        <v>18</v>
      </c>
      <c r="BG41" s="17"/>
      <c r="BH41" s="19">
        <v>1956</v>
      </c>
      <c r="BI41" s="17" t="s">
        <v>18</v>
      </c>
      <c r="BJ41" s="17" t="s">
        <v>18</v>
      </c>
      <c r="BK41" s="17" t="s">
        <v>18</v>
      </c>
      <c r="BL41" s="17" t="s">
        <v>18</v>
      </c>
      <c r="BM41" s="17" t="s">
        <v>18</v>
      </c>
    </row>
    <row r="42" spans="1:65" x14ac:dyDescent="0.25">
      <c r="A42" s="72" t="s">
        <v>205</v>
      </c>
      <c r="B42" s="87"/>
      <c r="C42" s="87"/>
      <c r="D42" s="87"/>
      <c r="E42" s="87"/>
      <c r="G42" s="19">
        <v>1957</v>
      </c>
      <c r="H42" s="19" t="s">
        <v>18</v>
      </c>
      <c r="I42" s="19" t="s">
        <v>18</v>
      </c>
      <c r="J42" s="19" t="s">
        <v>18</v>
      </c>
      <c r="K42" s="19" t="s">
        <v>18</v>
      </c>
      <c r="L42" s="19" t="s">
        <v>18</v>
      </c>
      <c r="M42" s="19" t="s">
        <v>18</v>
      </c>
      <c r="N42" s="17"/>
      <c r="O42" s="19">
        <v>1957</v>
      </c>
      <c r="P42" s="19" t="s">
        <v>18</v>
      </c>
      <c r="Q42" s="19" t="s">
        <v>18</v>
      </c>
      <c r="R42" s="19" t="s">
        <v>18</v>
      </c>
      <c r="S42" s="19" t="s">
        <v>18</v>
      </c>
      <c r="T42" s="19" t="s">
        <v>18</v>
      </c>
      <c r="U42" s="17"/>
      <c r="V42" s="19">
        <v>1957</v>
      </c>
      <c r="W42" s="19" t="s">
        <v>18</v>
      </c>
      <c r="X42" s="19" t="s">
        <v>18</v>
      </c>
      <c r="Y42" s="19" t="s">
        <v>18</v>
      </c>
      <c r="Z42" s="19" t="s">
        <v>18</v>
      </c>
      <c r="AA42" s="19" t="s">
        <v>18</v>
      </c>
      <c r="AB42" s="19" t="s">
        <v>18</v>
      </c>
      <c r="AC42" s="17"/>
      <c r="AD42" s="19">
        <v>1957</v>
      </c>
      <c r="AE42" s="19" t="s">
        <v>18</v>
      </c>
      <c r="AF42" s="19" t="s">
        <v>18</v>
      </c>
      <c r="AG42" s="19" t="s">
        <v>18</v>
      </c>
      <c r="AH42" s="19" t="s">
        <v>18</v>
      </c>
      <c r="AI42" s="19" t="s">
        <v>18</v>
      </c>
      <c r="AJ42" s="17"/>
      <c r="AK42" s="19">
        <v>1957</v>
      </c>
      <c r="AL42" s="19" t="s">
        <v>18</v>
      </c>
      <c r="AM42" s="19" t="s">
        <v>18</v>
      </c>
      <c r="AN42" s="19" t="s">
        <v>18</v>
      </c>
      <c r="AO42" s="19" t="s">
        <v>18</v>
      </c>
      <c r="AP42" s="19" t="s">
        <v>18</v>
      </c>
      <c r="AQ42" s="19" t="s">
        <v>18</v>
      </c>
      <c r="AR42" s="17"/>
      <c r="AS42" s="19">
        <v>1957</v>
      </c>
      <c r="AT42" s="17" t="s">
        <v>18</v>
      </c>
      <c r="AU42" s="17" t="s">
        <v>18</v>
      </c>
      <c r="AV42" s="17" t="s">
        <v>18</v>
      </c>
      <c r="AW42" s="17" t="s">
        <v>18</v>
      </c>
      <c r="AX42" s="17" t="s">
        <v>18</v>
      </c>
      <c r="AY42" s="17"/>
      <c r="AZ42" s="19">
        <v>1957</v>
      </c>
      <c r="BA42" s="17" t="s">
        <v>18</v>
      </c>
      <c r="BB42" s="17" t="s">
        <v>18</v>
      </c>
      <c r="BC42" s="17" t="s">
        <v>18</v>
      </c>
      <c r="BD42" s="17" t="s">
        <v>18</v>
      </c>
      <c r="BE42" s="17" t="s">
        <v>18</v>
      </c>
      <c r="BF42" s="17" t="s">
        <v>18</v>
      </c>
      <c r="BG42" s="17"/>
      <c r="BH42" s="19">
        <v>1957</v>
      </c>
      <c r="BI42" s="17" t="s">
        <v>18</v>
      </c>
      <c r="BJ42" s="17" t="s">
        <v>18</v>
      </c>
      <c r="BK42" s="17" t="s">
        <v>18</v>
      </c>
      <c r="BL42" s="17" t="s">
        <v>18</v>
      </c>
      <c r="BM42" s="17" t="s">
        <v>18</v>
      </c>
    </row>
    <row r="43" spans="1:65" x14ac:dyDescent="0.25">
      <c r="A43" s="74" t="s">
        <v>206</v>
      </c>
      <c r="B43" s="22">
        <v>18.203960899244752</v>
      </c>
      <c r="C43" s="22">
        <v>16.255089038193109</v>
      </c>
      <c r="D43" s="22">
        <v>20.135999036228373</v>
      </c>
      <c r="E43" s="22">
        <v>36.416912374775698</v>
      </c>
      <c r="G43" s="19">
        <v>1958</v>
      </c>
      <c r="H43" s="19" t="s">
        <v>18</v>
      </c>
      <c r="I43" s="19" t="s">
        <v>18</v>
      </c>
      <c r="J43" s="19" t="s">
        <v>18</v>
      </c>
      <c r="K43" s="19" t="s">
        <v>18</v>
      </c>
      <c r="L43" s="19" t="s">
        <v>18</v>
      </c>
      <c r="M43" s="19" t="s">
        <v>18</v>
      </c>
      <c r="N43" s="17"/>
      <c r="O43" s="19">
        <v>1958</v>
      </c>
      <c r="P43" s="19" t="s">
        <v>18</v>
      </c>
      <c r="Q43" s="19" t="s">
        <v>18</v>
      </c>
      <c r="R43" s="19" t="s">
        <v>18</v>
      </c>
      <c r="S43" s="19" t="s">
        <v>18</v>
      </c>
      <c r="T43" s="19" t="s">
        <v>18</v>
      </c>
      <c r="U43" s="17"/>
      <c r="V43" s="19">
        <v>1958</v>
      </c>
      <c r="W43" s="19" t="s">
        <v>18</v>
      </c>
      <c r="X43" s="19" t="s">
        <v>18</v>
      </c>
      <c r="Y43" s="19" t="s">
        <v>18</v>
      </c>
      <c r="Z43" s="19" t="s">
        <v>18</v>
      </c>
      <c r="AA43" s="19" t="s">
        <v>18</v>
      </c>
      <c r="AB43" s="19" t="s">
        <v>18</v>
      </c>
      <c r="AC43" s="17"/>
      <c r="AD43" s="19">
        <v>1958</v>
      </c>
      <c r="AE43" s="19" t="s">
        <v>18</v>
      </c>
      <c r="AF43" s="19" t="s">
        <v>18</v>
      </c>
      <c r="AG43" s="19" t="s">
        <v>18</v>
      </c>
      <c r="AH43" s="19" t="s">
        <v>18</v>
      </c>
      <c r="AI43" s="19" t="s">
        <v>18</v>
      </c>
      <c r="AJ43" s="17"/>
      <c r="AK43" s="19">
        <v>1958</v>
      </c>
      <c r="AL43" s="19" t="s">
        <v>18</v>
      </c>
      <c r="AM43" s="19" t="s">
        <v>18</v>
      </c>
      <c r="AN43" s="19" t="s">
        <v>18</v>
      </c>
      <c r="AO43" s="19" t="s">
        <v>18</v>
      </c>
      <c r="AP43" s="19" t="s">
        <v>18</v>
      </c>
      <c r="AQ43" s="19" t="s">
        <v>18</v>
      </c>
      <c r="AR43" s="17"/>
      <c r="AS43" s="19">
        <v>1958</v>
      </c>
      <c r="AT43" s="17" t="s">
        <v>18</v>
      </c>
      <c r="AU43" s="17" t="s">
        <v>18</v>
      </c>
      <c r="AV43" s="17" t="s">
        <v>18</v>
      </c>
      <c r="AW43" s="17" t="s">
        <v>18</v>
      </c>
      <c r="AX43" s="17" t="s">
        <v>18</v>
      </c>
      <c r="AY43" s="17"/>
      <c r="AZ43" s="19">
        <v>1958</v>
      </c>
      <c r="BA43" s="17" t="s">
        <v>18</v>
      </c>
      <c r="BB43" s="17" t="s">
        <v>18</v>
      </c>
      <c r="BC43" s="17" t="s">
        <v>18</v>
      </c>
      <c r="BD43" s="17" t="s">
        <v>18</v>
      </c>
      <c r="BE43" s="17" t="s">
        <v>18</v>
      </c>
      <c r="BF43" s="17" t="s">
        <v>18</v>
      </c>
      <c r="BG43" s="17"/>
      <c r="BH43" s="19">
        <v>1958</v>
      </c>
      <c r="BI43" s="17" t="s">
        <v>18</v>
      </c>
      <c r="BJ43" s="17" t="s">
        <v>18</v>
      </c>
      <c r="BK43" s="17" t="s">
        <v>18</v>
      </c>
      <c r="BL43" s="17" t="s">
        <v>18</v>
      </c>
      <c r="BM43" s="17" t="s">
        <v>18</v>
      </c>
    </row>
    <row r="44" spans="1:65" x14ac:dyDescent="0.25">
      <c r="A44" s="77" t="s">
        <v>201</v>
      </c>
      <c r="B44" s="22">
        <v>13.876443319845661</v>
      </c>
      <c r="C44" s="22">
        <v>12.493226194784746</v>
      </c>
      <c r="D44" s="22">
        <v>13.228994183959076</v>
      </c>
      <c r="E44" s="22">
        <v>19.428291860484617</v>
      </c>
      <c r="G44" s="19">
        <v>1959</v>
      </c>
      <c r="H44" s="19" t="s">
        <v>18</v>
      </c>
      <c r="I44" s="19" t="s">
        <v>18</v>
      </c>
      <c r="J44" s="19" t="s">
        <v>18</v>
      </c>
      <c r="K44" s="19" t="s">
        <v>18</v>
      </c>
      <c r="L44" s="19" t="s">
        <v>18</v>
      </c>
      <c r="M44" s="19" t="s">
        <v>18</v>
      </c>
      <c r="N44" s="17"/>
      <c r="O44" s="19">
        <v>1959</v>
      </c>
      <c r="P44" s="19" t="s">
        <v>18</v>
      </c>
      <c r="Q44" s="19" t="s">
        <v>18</v>
      </c>
      <c r="R44" s="19" t="s">
        <v>18</v>
      </c>
      <c r="S44" s="19" t="s">
        <v>18</v>
      </c>
      <c r="T44" s="19" t="s">
        <v>18</v>
      </c>
      <c r="U44" s="17"/>
      <c r="V44" s="19">
        <v>1959</v>
      </c>
      <c r="W44" s="19" t="s">
        <v>18</v>
      </c>
      <c r="X44" s="19" t="s">
        <v>18</v>
      </c>
      <c r="Y44" s="19" t="s">
        <v>18</v>
      </c>
      <c r="Z44" s="19" t="s">
        <v>18</v>
      </c>
      <c r="AA44" s="19" t="s">
        <v>18</v>
      </c>
      <c r="AB44" s="19" t="s">
        <v>18</v>
      </c>
      <c r="AC44" s="17"/>
      <c r="AD44" s="19">
        <v>1959</v>
      </c>
      <c r="AE44" s="19" t="s">
        <v>18</v>
      </c>
      <c r="AF44" s="19" t="s">
        <v>18</v>
      </c>
      <c r="AG44" s="19" t="s">
        <v>18</v>
      </c>
      <c r="AH44" s="19" t="s">
        <v>18</v>
      </c>
      <c r="AI44" s="19" t="s">
        <v>18</v>
      </c>
      <c r="AJ44" s="17"/>
      <c r="AK44" s="19">
        <v>1959</v>
      </c>
      <c r="AL44" s="19" t="s">
        <v>18</v>
      </c>
      <c r="AM44" s="19" t="s">
        <v>18</v>
      </c>
      <c r="AN44" s="19" t="s">
        <v>18</v>
      </c>
      <c r="AO44" s="19" t="s">
        <v>18</v>
      </c>
      <c r="AP44" s="19" t="s">
        <v>18</v>
      </c>
      <c r="AQ44" s="19" t="s">
        <v>18</v>
      </c>
      <c r="AR44" s="17"/>
      <c r="AS44" s="19">
        <v>1959</v>
      </c>
      <c r="AT44" s="17" t="s">
        <v>18</v>
      </c>
      <c r="AU44" s="17" t="s">
        <v>18</v>
      </c>
      <c r="AV44" s="17" t="s">
        <v>18</v>
      </c>
      <c r="AW44" s="17" t="s">
        <v>18</v>
      </c>
      <c r="AX44" s="17" t="s">
        <v>18</v>
      </c>
      <c r="AY44" s="17"/>
      <c r="AZ44" s="19">
        <v>1959</v>
      </c>
      <c r="BA44" s="17" t="s">
        <v>18</v>
      </c>
      <c r="BB44" s="17" t="s">
        <v>18</v>
      </c>
      <c r="BC44" s="17" t="s">
        <v>18</v>
      </c>
      <c r="BD44" s="17" t="s">
        <v>18</v>
      </c>
      <c r="BE44" s="17" t="s">
        <v>18</v>
      </c>
      <c r="BF44" s="17" t="s">
        <v>18</v>
      </c>
      <c r="BG44" s="17"/>
      <c r="BH44" s="19">
        <v>1959</v>
      </c>
      <c r="BI44" s="17" t="s">
        <v>18</v>
      </c>
      <c r="BJ44" s="17" t="s">
        <v>18</v>
      </c>
      <c r="BK44" s="17" t="s">
        <v>18</v>
      </c>
      <c r="BL44" s="17" t="s">
        <v>18</v>
      </c>
      <c r="BM44" s="17" t="s">
        <v>18</v>
      </c>
    </row>
    <row r="45" spans="1:65" x14ac:dyDescent="0.25">
      <c r="A45" s="75" t="s">
        <v>202</v>
      </c>
      <c r="B45" s="22">
        <v>2.9262836946529802</v>
      </c>
      <c r="C45" s="22">
        <v>2.4847502539840125</v>
      </c>
      <c r="D45" s="22">
        <v>4.8726795244249255</v>
      </c>
      <c r="E45" s="22">
        <v>9.988654405112074</v>
      </c>
      <c r="G45" s="19">
        <v>1960</v>
      </c>
      <c r="H45" s="19" t="s">
        <v>18</v>
      </c>
      <c r="I45" s="19" t="s">
        <v>18</v>
      </c>
      <c r="J45" s="19" t="s">
        <v>18</v>
      </c>
      <c r="K45" s="19" t="s">
        <v>18</v>
      </c>
      <c r="L45" s="19" t="s">
        <v>18</v>
      </c>
      <c r="M45" s="19" t="s">
        <v>18</v>
      </c>
      <c r="N45" s="17"/>
      <c r="O45" s="19">
        <v>1960</v>
      </c>
      <c r="P45" s="19" t="s">
        <v>18</v>
      </c>
      <c r="Q45" s="19" t="s">
        <v>18</v>
      </c>
      <c r="R45" s="19" t="s">
        <v>18</v>
      </c>
      <c r="S45" s="19" t="s">
        <v>18</v>
      </c>
      <c r="T45" s="19" t="s">
        <v>18</v>
      </c>
      <c r="U45" s="17"/>
      <c r="V45" s="19">
        <v>1960</v>
      </c>
      <c r="W45" s="19" t="s">
        <v>18</v>
      </c>
      <c r="X45" s="19" t="s">
        <v>18</v>
      </c>
      <c r="Y45" s="19" t="s">
        <v>18</v>
      </c>
      <c r="Z45" s="19" t="s">
        <v>18</v>
      </c>
      <c r="AA45" s="19" t="s">
        <v>18</v>
      </c>
      <c r="AB45" s="19" t="s">
        <v>18</v>
      </c>
      <c r="AC45" s="17"/>
      <c r="AD45" s="19">
        <v>1960</v>
      </c>
      <c r="AE45" s="19" t="s">
        <v>18</v>
      </c>
      <c r="AF45" s="19" t="s">
        <v>18</v>
      </c>
      <c r="AG45" s="19" t="s">
        <v>18</v>
      </c>
      <c r="AH45" s="19" t="s">
        <v>18</v>
      </c>
      <c r="AI45" s="19" t="s">
        <v>18</v>
      </c>
      <c r="AJ45" s="17"/>
      <c r="AK45" s="19">
        <v>1960</v>
      </c>
      <c r="AL45" s="19" t="s">
        <v>18</v>
      </c>
      <c r="AM45" s="19" t="s">
        <v>18</v>
      </c>
      <c r="AN45" s="19" t="s">
        <v>18</v>
      </c>
      <c r="AO45" s="19" t="s">
        <v>18</v>
      </c>
      <c r="AP45" s="19" t="s">
        <v>18</v>
      </c>
      <c r="AQ45" s="19" t="s">
        <v>18</v>
      </c>
      <c r="AR45" s="17"/>
      <c r="AS45" s="19">
        <v>1960</v>
      </c>
      <c r="AT45" s="17" t="s">
        <v>18</v>
      </c>
      <c r="AU45" s="17" t="s">
        <v>18</v>
      </c>
      <c r="AV45" s="17" t="s">
        <v>18</v>
      </c>
      <c r="AW45" s="17" t="s">
        <v>18</v>
      </c>
      <c r="AX45" s="17" t="s">
        <v>18</v>
      </c>
      <c r="AY45" s="17"/>
      <c r="AZ45" s="19">
        <v>1960</v>
      </c>
      <c r="BA45" s="17" t="s">
        <v>18</v>
      </c>
      <c r="BB45" s="17" t="s">
        <v>18</v>
      </c>
      <c r="BC45" s="17" t="s">
        <v>18</v>
      </c>
      <c r="BD45" s="17" t="s">
        <v>18</v>
      </c>
      <c r="BE45" s="17" t="s">
        <v>18</v>
      </c>
      <c r="BF45" s="17" t="s">
        <v>18</v>
      </c>
      <c r="BG45" s="17"/>
      <c r="BH45" s="19">
        <v>1960</v>
      </c>
      <c r="BI45" s="17" t="s">
        <v>18</v>
      </c>
      <c r="BJ45" s="17" t="s">
        <v>18</v>
      </c>
      <c r="BK45" s="17" t="s">
        <v>18</v>
      </c>
      <c r="BL45" s="17" t="s">
        <v>18</v>
      </c>
      <c r="BM45" s="17" t="s">
        <v>18</v>
      </c>
    </row>
    <row r="46" spans="1:65" x14ac:dyDescent="0.25">
      <c r="A46" s="77" t="s">
        <v>203</v>
      </c>
      <c r="B46" s="22">
        <v>1.4012338847461123</v>
      </c>
      <c r="C46" s="22">
        <v>1.2771125894243485</v>
      </c>
      <c r="D46" s="22">
        <v>2.0343253278443734</v>
      </c>
      <c r="E46" s="22">
        <v>6.9999661091790042</v>
      </c>
      <c r="G46" s="19">
        <v>1961</v>
      </c>
      <c r="H46" s="19" t="s">
        <v>18</v>
      </c>
      <c r="I46" s="19" t="s">
        <v>18</v>
      </c>
      <c r="J46" s="19" t="s">
        <v>18</v>
      </c>
      <c r="K46" s="19" t="s">
        <v>18</v>
      </c>
      <c r="L46" s="19" t="s">
        <v>18</v>
      </c>
      <c r="M46" s="19" t="s">
        <v>18</v>
      </c>
      <c r="N46" s="17"/>
      <c r="O46" s="19">
        <v>1961</v>
      </c>
      <c r="P46" s="19" t="s">
        <v>18</v>
      </c>
      <c r="Q46" s="19" t="s">
        <v>18</v>
      </c>
      <c r="R46" s="19" t="s">
        <v>18</v>
      </c>
      <c r="S46" s="19" t="s">
        <v>18</v>
      </c>
      <c r="T46" s="19" t="s">
        <v>18</v>
      </c>
      <c r="U46" s="17"/>
      <c r="V46" s="19">
        <v>1961</v>
      </c>
      <c r="W46" s="19" t="s">
        <v>18</v>
      </c>
      <c r="X46" s="19" t="s">
        <v>18</v>
      </c>
      <c r="Y46" s="19" t="s">
        <v>18</v>
      </c>
      <c r="Z46" s="19" t="s">
        <v>18</v>
      </c>
      <c r="AA46" s="19" t="s">
        <v>18</v>
      </c>
      <c r="AB46" s="19" t="s">
        <v>18</v>
      </c>
      <c r="AC46" s="17"/>
      <c r="AD46" s="19">
        <v>1961</v>
      </c>
      <c r="AE46" s="19" t="s">
        <v>18</v>
      </c>
      <c r="AF46" s="19" t="s">
        <v>18</v>
      </c>
      <c r="AG46" s="19" t="s">
        <v>18</v>
      </c>
      <c r="AH46" s="19" t="s">
        <v>18</v>
      </c>
      <c r="AI46" s="19" t="s">
        <v>18</v>
      </c>
      <c r="AJ46" s="17"/>
      <c r="AK46" s="19">
        <v>1961</v>
      </c>
      <c r="AL46" s="19" t="s">
        <v>18</v>
      </c>
      <c r="AM46" s="19" t="s">
        <v>18</v>
      </c>
      <c r="AN46" s="19" t="s">
        <v>18</v>
      </c>
      <c r="AO46" s="19" t="s">
        <v>18</v>
      </c>
      <c r="AP46" s="19" t="s">
        <v>18</v>
      </c>
      <c r="AQ46" s="19" t="s">
        <v>18</v>
      </c>
      <c r="AR46" s="17"/>
      <c r="AS46" s="19">
        <v>1961</v>
      </c>
      <c r="AT46" s="17" t="s">
        <v>18</v>
      </c>
      <c r="AU46" s="17" t="s">
        <v>18</v>
      </c>
      <c r="AV46" s="17" t="s">
        <v>18</v>
      </c>
      <c r="AW46" s="17" t="s">
        <v>18</v>
      </c>
      <c r="AX46" s="17" t="s">
        <v>18</v>
      </c>
      <c r="AY46" s="17"/>
      <c r="AZ46" s="19">
        <v>1961</v>
      </c>
      <c r="BA46" s="17" t="s">
        <v>18</v>
      </c>
      <c r="BB46" s="17" t="s">
        <v>18</v>
      </c>
      <c r="BC46" s="17" t="s">
        <v>18</v>
      </c>
      <c r="BD46" s="17" t="s">
        <v>18</v>
      </c>
      <c r="BE46" s="17" t="s">
        <v>18</v>
      </c>
      <c r="BF46" s="17" t="s">
        <v>18</v>
      </c>
      <c r="BG46" s="17"/>
      <c r="BH46" s="19">
        <v>1961</v>
      </c>
      <c r="BI46" s="17" t="s">
        <v>18</v>
      </c>
      <c r="BJ46" s="17" t="s">
        <v>18</v>
      </c>
      <c r="BK46" s="17" t="s">
        <v>18</v>
      </c>
      <c r="BL46" s="17" t="s">
        <v>18</v>
      </c>
      <c r="BM46" s="17" t="s">
        <v>18</v>
      </c>
    </row>
    <row r="47" spans="1:65" x14ac:dyDescent="0.25">
      <c r="A47" s="72" t="s">
        <v>207</v>
      </c>
      <c r="B47" s="87"/>
      <c r="C47" s="87"/>
      <c r="D47" s="87"/>
      <c r="E47" s="87"/>
      <c r="G47" s="19">
        <v>1962</v>
      </c>
      <c r="H47" s="19" t="s">
        <v>18</v>
      </c>
      <c r="I47" s="19" t="s">
        <v>18</v>
      </c>
      <c r="J47" s="19" t="s">
        <v>18</v>
      </c>
      <c r="K47" s="19" t="s">
        <v>18</v>
      </c>
      <c r="L47" s="19" t="s">
        <v>18</v>
      </c>
      <c r="M47" s="19" t="s">
        <v>18</v>
      </c>
      <c r="N47" s="17"/>
      <c r="O47" s="19">
        <v>1962</v>
      </c>
      <c r="P47" s="19" t="s">
        <v>18</v>
      </c>
      <c r="Q47" s="19" t="s">
        <v>18</v>
      </c>
      <c r="R47" s="19" t="s">
        <v>18</v>
      </c>
      <c r="S47" s="19" t="s">
        <v>18</v>
      </c>
      <c r="T47" s="19" t="s">
        <v>18</v>
      </c>
      <c r="U47" s="17"/>
      <c r="V47" s="19">
        <v>1962</v>
      </c>
      <c r="W47" s="19" t="s">
        <v>18</v>
      </c>
      <c r="X47" s="19" t="s">
        <v>18</v>
      </c>
      <c r="Y47" s="19" t="s">
        <v>18</v>
      </c>
      <c r="Z47" s="19" t="s">
        <v>18</v>
      </c>
      <c r="AA47" s="19" t="s">
        <v>18</v>
      </c>
      <c r="AB47" s="19" t="s">
        <v>18</v>
      </c>
      <c r="AC47" s="17"/>
      <c r="AD47" s="19">
        <v>1962</v>
      </c>
      <c r="AE47" s="19" t="s">
        <v>18</v>
      </c>
      <c r="AF47" s="19" t="s">
        <v>18</v>
      </c>
      <c r="AG47" s="19" t="s">
        <v>18</v>
      </c>
      <c r="AH47" s="19" t="s">
        <v>18</v>
      </c>
      <c r="AI47" s="19" t="s">
        <v>18</v>
      </c>
      <c r="AJ47" s="17"/>
      <c r="AK47" s="19">
        <v>1962</v>
      </c>
      <c r="AL47" s="19" t="s">
        <v>18</v>
      </c>
      <c r="AM47" s="19" t="s">
        <v>18</v>
      </c>
      <c r="AN47" s="19" t="s">
        <v>18</v>
      </c>
      <c r="AO47" s="19" t="s">
        <v>18</v>
      </c>
      <c r="AP47" s="19" t="s">
        <v>18</v>
      </c>
      <c r="AQ47" s="19" t="s">
        <v>18</v>
      </c>
      <c r="AR47" s="17"/>
      <c r="AS47" s="19">
        <v>1962</v>
      </c>
      <c r="AT47" s="17" t="s">
        <v>18</v>
      </c>
      <c r="AU47" s="17" t="s">
        <v>18</v>
      </c>
      <c r="AV47" s="17" t="s">
        <v>18</v>
      </c>
      <c r="AW47" s="17" t="s">
        <v>18</v>
      </c>
      <c r="AX47" s="17" t="s">
        <v>18</v>
      </c>
      <c r="AY47" s="17"/>
      <c r="AZ47" s="19">
        <v>1962</v>
      </c>
      <c r="BA47" s="17" t="s">
        <v>18</v>
      </c>
      <c r="BB47" s="17" t="s">
        <v>18</v>
      </c>
      <c r="BC47" s="17" t="s">
        <v>18</v>
      </c>
      <c r="BD47" s="17" t="s">
        <v>18</v>
      </c>
      <c r="BE47" s="17" t="s">
        <v>18</v>
      </c>
      <c r="BF47" s="17" t="s">
        <v>18</v>
      </c>
      <c r="BG47" s="17"/>
      <c r="BH47" s="19">
        <v>1962</v>
      </c>
      <c r="BI47" s="17" t="s">
        <v>18</v>
      </c>
      <c r="BJ47" s="17" t="s">
        <v>18</v>
      </c>
      <c r="BK47" s="17" t="s">
        <v>18</v>
      </c>
      <c r="BL47" s="17" t="s">
        <v>18</v>
      </c>
      <c r="BM47" s="17" t="s">
        <v>18</v>
      </c>
    </row>
    <row r="48" spans="1:65" x14ac:dyDescent="0.25">
      <c r="A48" s="74" t="s">
        <v>206</v>
      </c>
      <c r="B48" s="22">
        <v>25.349045751204454</v>
      </c>
      <c r="C48" s="22">
        <v>23.723643461146697</v>
      </c>
      <c r="D48" s="22">
        <v>23.837177631251592</v>
      </c>
      <c r="E48" s="22">
        <v>24.775753309686031</v>
      </c>
      <c r="G48" s="19">
        <v>1963</v>
      </c>
      <c r="H48" s="19" t="s">
        <v>18</v>
      </c>
      <c r="I48" s="19" t="s">
        <v>18</v>
      </c>
      <c r="J48" s="19" t="s">
        <v>18</v>
      </c>
      <c r="K48" s="19" t="s">
        <v>18</v>
      </c>
      <c r="L48" s="19" t="s">
        <v>18</v>
      </c>
      <c r="M48" s="19" t="s">
        <v>18</v>
      </c>
      <c r="N48" s="17"/>
      <c r="O48" s="19">
        <v>1963</v>
      </c>
      <c r="P48" s="19" t="s">
        <v>18</v>
      </c>
      <c r="Q48" s="19" t="s">
        <v>18</v>
      </c>
      <c r="R48" s="19" t="s">
        <v>18</v>
      </c>
      <c r="S48" s="19" t="s">
        <v>18</v>
      </c>
      <c r="T48" s="19" t="s">
        <v>18</v>
      </c>
      <c r="U48" s="17"/>
      <c r="V48" s="19">
        <v>1963</v>
      </c>
      <c r="W48" s="19" t="s">
        <v>18</v>
      </c>
      <c r="X48" s="19" t="s">
        <v>18</v>
      </c>
      <c r="Y48" s="19" t="s">
        <v>18</v>
      </c>
      <c r="Z48" s="19" t="s">
        <v>18</v>
      </c>
      <c r="AA48" s="19" t="s">
        <v>18</v>
      </c>
      <c r="AB48" s="19" t="s">
        <v>18</v>
      </c>
      <c r="AC48" s="17"/>
      <c r="AD48" s="19">
        <v>1963</v>
      </c>
      <c r="AE48" s="19" t="s">
        <v>18</v>
      </c>
      <c r="AF48" s="19" t="s">
        <v>18</v>
      </c>
      <c r="AG48" s="19" t="s">
        <v>18</v>
      </c>
      <c r="AH48" s="19" t="s">
        <v>18</v>
      </c>
      <c r="AI48" s="19" t="s">
        <v>18</v>
      </c>
      <c r="AJ48" s="17"/>
      <c r="AK48" s="19">
        <v>1963</v>
      </c>
      <c r="AL48" s="19" t="s">
        <v>18</v>
      </c>
      <c r="AM48" s="19" t="s">
        <v>18</v>
      </c>
      <c r="AN48" s="19" t="s">
        <v>18</v>
      </c>
      <c r="AO48" s="19" t="s">
        <v>18</v>
      </c>
      <c r="AP48" s="19" t="s">
        <v>18</v>
      </c>
      <c r="AQ48" s="19" t="s">
        <v>18</v>
      </c>
      <c r="AR48" s="17"/>
      <c r="AS48" s="19">
        <v>1963</v>
      </c>
      <c r="AT48" s="17" t="s">
        <v>18</v>
      </c>
      <c r="AU48" s="17" t="s">
        <v>18</v>
      </c>
      <c r="AV48" s="17" t="s">
        <v>18</v>
      </c>
      <c r="AW48" s="17" t="s">
        <v>18</v>
      </c>
      <c r="AX48" s="17" t="s">
        <v>18</v>
      </c>
      <c r="AY48" s="17"/>
      <c r="AZ48" s="19">
        <v>1963</v>
      </c>
      <c r="BA48" s="17" t="s">
        <v>18</v>
      </c>
      <c r="BB48" s="17" t="s">
        <v>18</v>
      </c>
      <c r="BC48" s="17" t="s">
        <v>18</v>
      </c>
      <c r="BD48" s="17" t="s">
        <v>18</v>
      </c>
      <c r="BE48" s="17" t="s">
        <v>18</v>
      </c>
      <c r="BF48" s="17" t="s">
        <v>18</v>
      </c>
      <c r="BG48" s="17"/>
      <c r="BH48" s="19">
        <v>1963</v>
      </c>
      <c r="BI48" s="17" t="s">
        <v>18</v>
      </c>
      <c r="BJ48" s="17" t="s">
        <v>18</v>
      </c>
      <c r="BK48" s="17" t="s">
        <v>18</v>
      </c>
      <c r="BL48" s="17" t="s">
        <v>18</v>
      </c>
      <c r="BM48" s="17" t="s">
        <v>18</v>
      </c>
    </row>
    <row r="49" spans="1:65" x14ac:dyDescent="0.25">
      <c r="A49" s="77" t="s">
        <v>201</v>
      </c>
      <c r="B49" s="22">
        <v>8.757711779663202E-2</v>
      </c>
      <c r="C49" s="22">
        <v>7.1518305007763516E-2</v>
      </c>
      <c r="D49" s="22">
        <v>6.908474740511962E-2</v>
      </c>
      <c r="E49" s="22">
        <v>1.8179369196673168E-2</v>
      </c>
      <c r="G49" s="19">
        <v>1964</v>
      </c>
      <c r="H49" s="19" t="s">
        <v>18</v>
      </c>
      <c r="I49" s="19" t="s">
        <v>18</v>
      </c>
      <c r="J49" s="19" t="s">
        <v>18</v>
      </c>
      <c r="K49" s="19" t="s">
        <v>18</v>
      </c>
      <c r="L49" s="19" t="s">
        <v>18</v>
      </c>
      <c r="M49" s="19" t="s">
        <v>18</v>
      </c>
      <c r="N49" s="17"/>
      <c r="O49" s="19">
        <v>1964</v>
      </c>
      <c r="P49" s="19" t="s">
        <v>18</v>
      </c>
      <c r="Q49" s="19" t="s">
        <v>18</v>
      </c>
      <c r="R49" s="19" t="s">
        <v>18</v>
      </c>
      <c r="S49" s="19" t="s">
        <v>18</v>
      </c>
      <c r="T49" s="19" t="s">
        <v>18</v>
      </c>
      <c r="U49" s="17"/>
      <c r="V49" s="19">
        <v>1964</v>
      </c>
      <c r="W49" s="19" t="s">
        <v>18</v>
      </c>
      <c r="X49" s="19" t="s">
        <v>18</v>
      </c>
      <c r="Y49" s="19" t="s">
        <v>18</v>
      </c>
      <c r="Z49" s="19" t="s">
        <v>18</v>
      </c>
      <c r="AA49" s="19" t="s">
        <v>18</v>
      </c>
      <c r="AB49" s="19" t="s">
        <v>18</v>
      </c>
      <c r="AC49" s="17"/>
      <c r="AD49" s="19">
        <v>1964</v>
      </c>
      <c r="AE49" s="19" t="s">
        <v>18</v>
      </c>
      <c r="AF49" s="19" t="s">
        <v>18</v>
      </c>
      <c r="AG49" s="19" t="s">
        <v>18</v>
      </c>
      <c r="AH49" s="19" t="s">
        <v>18</v>
      </c>
      <c r="AI49" s="19" t="s">
        <v>18</v>
      </c>
      <c r="AJ49" s="17"/>
      <c r="AK49" s="19">
        <v>1964</v>
      </c>
      <c r="AL49" s="19" t="s">
        <v>18</v>
      </c>
      <c r="AM49" s="19" t="s">
        <v>18</v>
      </c>
      <c r="AN49" s="19" t="s">
        <v>18</v>
      </c>
      <c r="AO49" s="19" t="s">
        <v>18</v>
      </c>
      <c r="AP49" s="19" t="s">
        <v>18</v>
      </c>
      <c r="AQ49" s="19" t="s">
        <v>18</v>
      </c>
      <c r="AR49" s="17"/>
      <c r="AS49" s="19">
        <v>1964</v>
      </c>
      <c r="AT49" s="17" t="s">
        <v>18</v>
      </c>
      <c r="AU49" s="17" t="s">
        <v>18</v>
      </c>
      <c r="AV49" s="17" t="s">
        <v>18</v>
      </c>
      <c r="AW49" s="17" t="s">
        <v>18</v>
      </c>
      <c r="AX49" s="17" t="s">
        <v>18</v>
      </c>
      <c r="AY49" s="17"/>
      <c r="AZ49" s="19">
        <v>1964</v>
      </c>
      <c r="BA49" s="17" t="s">
        <v>18</v>
      </c>
      <c r="BB49" s="17" t="s">
        <v>18</v>
      </c>
      <c r="BC49" s="17" t="s">
        <v>18</v>
      </c>
      <c r="BD49" s="17" t="s">
        <v>18</v>
      </c>
      <c r="BE49" s="17" t="s">
        <v>18</v>
      </c>
      <c r="BF49" s="17" t="s">
        <v>18</v>
      </c>
      <c r="BG49" s="17"/>
      <c r="BH49" s="19">
        <v>1964</v>
      </c>
      <c r="BI49" s="17" t="s">
        <v>18</v>
      </c>
      <c r="BJ49" s="17" t="s">
        <v>18</v>
      </c>
      <c r="BK49" s="17" t="s">
        <v>18</v>
      </c>
      <c r="BL49" s="17" t="s">
        <v>18</v>
      </c>
      <c r="BM49" s="17" t="s">
        <v>18</v>
      </c>
    </row>
    <row r="50" spans="1:65" x14ac:dyDescent="0.25">
      <c r="A50" s="75" t="s">
        <v>202</v>
      </c>
      <c r="B50" s="22">
        <v>10.542473042346288</v>
      </c>
      <c r="C50" s="22">
        <v>9.440416261024783</v>
      </c>
      <c r="D50" s="22">
        <v>8.8428476678553114</v>
      </c>
      <c r="E50" s="22">
        <v>13.359109454175281</v>
      </c>
      <c r="G50" s="19">
        <v>1965</v>
      </c>
      <c r="H50" s="19" t="s">
        <v>18</v>
      </c>
      <c r="I50" s="19" t="s">
        <v>18</v>
      </c>
      <c r="J50" s="19" t="s">
        <v>18</v>
      </c>
      <c r="K50" s="19" t="s">
        <v>18</v>
      </c>
      <c r="L50" s="19" t="s">
        <v>18</v>
      </c>
      <c r="M50" s="19" t="s">
        <v>18</v>
      </c>
      <c r="N50" s="17"/>
      <c r="O50" s="19">
        <v>1965</v>
      </c>
      <c r="P50" s="19" t="s">
        <v>18</v>
      </c>
      <c r="Q50" s="19" t="s">
        <v>18</v>
      </c>
      <c r="R50" s="19" t="s">
        <v>18</v>
      </c>
      <c r="S50" s="19" t="s">
        <v>18</v>
      </c>
      <c r="T50" s="19" t="s">
        <v>18</v>
      </c>
      <c r="U50" s="17"/>
      <c r="V50" s="19">
        <v>1965</v>
      </c>
      <c r="W50" s="19" t="s">
        <v>18</v>
      </c>
      <c r="X50" s="19" t="s">
        <v>18</v>
      </c>
      <c r="Y50" s="19" t="s">
        <v>18</v>
      </c>
      <c r="Z50" s="19" t="s">
        <v>18</v>
      </c>
      <c r="AA50" s="19" t="s">
        <v>18</v>
      </c>
      <c r="AB50" s="19" t="s">
        <v>18</v>
      </c>
      <c r="AC50" s="17"/>
      <c r="AD50" s="19">
        <v>1965</v>
      </c>
      <c r="AE50" s="19" t="s">
        <v>18</v>
      </c>
      <c r="AF50" s="19" t="s">
        <v>18</v>
      </c>
      <c r="AG50" s="19" t="s">
        <v>18</v>
      </c>
      <c r="AH50" s="19" t="s">
        <v>18</v>
      </c>
      <c r="AI50" s="19" t="s">
        <v>18</v>
      </c>
      <c r="AJ50" s="17"/>
      <c r="AK50" s="19">
        <v>1965</v>
      </c>
      <c r="AL50" s="19" t="s">
        <v>18</v>
      </c>
      <c r="AM50" s="19" t="s">
        <v>18</v>
      </c>
      <c r="AN50" s="19" t="s">
        <v>18</v>
      </c>
      <c r="AO50" s="19" t="s">
        <v>18</v>
      </c>
      <c r="AP50" s="19" t="s">
        <v>18</v>
      </c>
      <c r="AQ50" s="19" t="s">
        <v>18</v>
      </c>
      <c r="AR50" s="17"/>
      <c r="AS50" s="19">
        <v>1965</v>
      </c>
      <c r="AT50" s="17" t="s">
        <v>18</v>
      </c>
      <c r="AU50" s="17" t="s">
        <v>18</v>
      </c>
      <c r="AV50" s="17" t="s">
        <v>18</v>
      </c>
      <c r="AW50" s="17" t="s">
        <v>18</v>
      </c>
      <c r="AX50" s="17" t="s">
        <v>18</v>
      </c>
      <c r="AY50" s="17"/>
      <c r="AZ50" s="19">
        <v>1965</v>
      </c>
      <c r="BA50" s="17" t="s">
        <v>18</v>
      </c>
      <c r="BB50" s="17" t="s">
        <v>18</v>
      </c>
      <c r="BC50" s="17" t="s">
        <v>18</v>
      </c>
      <c r="BD50" s="17" t="s">
        <v>18</v>
      </c>
      <c r="BE50" s="17" t="s">
        <v>18</v>
      </c>
      <c r="BF50" s="17" t="s">
        <v>18</v>
      </c>
      <c r="BG50" s="17"/>
      <c r="BH50" s="19">
        <v>1965</v>
      </c>
      <c r="BI50" s="17" t="s">
        <v>18</v>
      </c>
      <c r="BJ50" s="17" t="s">
        <v>18</v>
      </c>
      <c r="BK50" s="17" t="s">
        <v>18</v>
      </c>
      <c r="BL50" s="17" t="s">
        <v>18</v>
      </c>
      <c r="BM50" s="17" t="s">
        <v>18</v>
      </c>
    </row>
    <row r="51" spans="1:65" x14ac:dyDescent="0.25">
      <c r="A51" s="77" t="s">
        <v>203</v>
      </c>
      <c r="B51" s="22">
        <v>14.718995591061535</v>
      </c>
      <c r="C51" s="22">
        <v>14.21170889511415</v>
      </c>
      <c r="D51" s="22">
        <v>14.925245215991161</v>
      </c>
      <c r="E51" s="22">
        <v>11.398464486314078</v>
      </c>
      <c r="G51" s="19">
        <v>1966</v>
      </c>
      <c r="H51" s="19" t="s">
        <v>18</v>
      </c>
      <c r="I51" s="19" t="s">
        <v>18</v>
      </c>
      <c r="J51" s="19" t="s">
        <v>18</v>
      </c>
      <c r="K51" s="19" t="s">
        <v>18</v>
      </c>
      <c r="L51" s="19" t="s">
        <v>18</v>
      </c>
      <c r="M51" s="19" t="s">
        <v>18</v>
      </c>
      <c r="N51" s="17"/>
      <c r="O51" s="19">
        <v>1966</v>
      </c>
      <c r="P51" s="19" t="s">
        <v>18</v>
      </c>
      <c r="Q51" s="19" t="s">
        <v>18</v>
      </c>
      <c r="R51" s="19" t="s">
        <v>18</v>
      </c>
      <c r="S51" s="19" t="s">
        <v>18</v>
      </c>
      <c r="T51" s="19" t="s">
        <v>18</v>
      </c>
      <c r="U51" s="17"/>
      <c r="V51" s="19">
        <v>1966</v>
      </c>
      <c r="W51" s="19" t="s">
        <v>18</v>
      </c>
      <c r="X51" s="19" t="s">
        <v>18</v>
      </c>
      <c r="Y51" s="19" t="s">
        <v>18</v>
      </c>
      <c r="Z51" s="19" t="s">
        <v>18</v>
      </c>
      <c r="AA51" s="19" t="s">
        <v>18</v>
      </c>
      <c r="AB51" s="19" t="s">
        <v>18</v>
      </c>
      <c r="AC51" s="17"/>
      <c r="AD51" s="19">
        <v>1966</v>
      </c>
      <c r="AE51" s="19" t="s">
        <v>18</v>
      </c>
      <c r="AF51" s="19" t="s">
        <v>18</v>
      </c>
      <c r="AG51" s="19" t="s">
        <v>18</v>
      </c>
      <c r="AH51" s="19" t="s">
        <v>18</v>
      </c>
      <c r="AI51" s="19" t="s">
        <v>18</v>
      </c>
      <c r="AJ51" s="17"/>
      <c r="AK51" s="19">
        <v>1966</v>
      </c>
      <c r="AL51" s="19" t="s">
        <v>18</v>
      </c>
      <c r="AM51" s="19" t="s">
        <v>18</v>
      </c>
      <c r="AN51" s="19" t="s">
        <v>18</v>
      </c>
      <c r="AO51" s="19" t="s">
        <v>18</v>
      </c>
      <c r="AP51" s="19" t="s">
        <v>18</v>
      </c>
      <c r="AQ51" s="19" t="s">
        <v>18</v>
      </c>
      <c r="AR51" s="17"/>
      <c r="AS51" s="19">
        <v>1966</v>
      </c>
      <c r="AT51" s="17" t="s">
        <v>18</v>
      </c>
      <c r="AU51" s="17" t="s">
        <v>18</v>
      </c>
      <c r="AV51" s="17" t="s">
        <v>18</v>
      </c>
      <c r="AW51" s="17" t="s">
        <v>18</v>
      </c>
      <c r="AX51" s="17" t="s">
        <v>18</v>
      </c>
      <c r="AY51" s="17"/>
      <c r="AZ51" s="19">
        <v>1966</v>
      </c>
      <c r="BA51" s="17" t="s">
        <v>18</v>
      </c>
      <c r="BB51" s="17" t="s">
        <v>18</v>
      </c>
      <c r="BC51" s="17" t="s">
        <v>18</v>
      </c>
      <c r="BD51" s="17" t="s">
        <v>18</v>
      </c>
      <c r="BE51" s="17" t="s">
        <v>18</v>
      </c>
      <c r="BF51" s="17" t="s">
        <v>18</v>
      </c>
      <c r="BG51" s="17"/>
      <c r="BH51" s="19">
        <v>1966</v>
      </c>
      <c r="BI51" s="17" t="s">
        <v>18</v>
      </c>
      <c r="BJ51" s="17" t="s">
        <v>18</v>
      </c>
      <c r="BK51" s="17" t="s">
        <v>18</v>
      </c>
      <c r="BL51" s="17" t="s">
        <v>18</v>
      </c>
      <c r="BM51" s="17" t="s">
        <v>18</v>
      </c>
    </row>
    <row r="52" spans="1:65" x14ac:dyDescent="0.25">
      <c r="A52" s="72" t="s">
        <v>208</v>
      </c>
      <c r="B52" s="87"/>
      <c r="C52" s="87"/>
      <c r="D52" s="87"/>
      <c r="E52" s="87"/>
      <c r="G52" s="19">
        <v>1967</v>
      </c>
      <c r="H52" s="19" t="s">
        <v>18</v>
      </c>
      <c r="I52" s="19" t="s">
        <v>18</v>
      </c>
      <c r="J52" s="19" t="s">
        <v>18</v>
      </c>
      <c r="K52" s="19" t="s">
        <v>18</v>
      </c>
      <c r="L52" s="19" t="s">
        <v>18</v>
      </c>
      <c r="M52" s="19" t="s">
        <v>18</v>
      </c>
      <c r="N52" s="17"/>
      <c r="O52" s="19">
        <v>1967</v>
      </c>
      <c r="P52" s="19" t="s">
        <v>18</v>
      </c>
      <c r="Q52" s="19" t="s">
        <v>18</v>
      </c>
      <c r="R52" s="19" t="s">
        <v>18</v>
      </c>
      <c r="S52" s="19" t="s">
        <v>18</v>
      </c>
      <c r="T52" s="19" t="s">
        <v>18</v>
      </c>
      <c r="U52" s="17"/>
      <c r="V52" s="19">
        <v>1967</v>
      </c>
      <c r="W52" s="19" t="s">
        <v>18</v>
      </c>
      <c r="X52" s="19" t="s">
        <v>18</v>
      </c>
      <c r="Y52" s="19" t="s">
        <v>18</v>
      </c>
      <c r="Z52" s="19" t="s">
        <v>18</v>
      </c>
      <c r="AA52" s="19" t="s">
        <v>18</v>
      </c>
      <c r="AB52" s="19" t="s">
        <v>18</v>
      </c>
      <c r="AC52" s="17"/>
      <c r="AD52" s="19">
        <v>1967</v>
      </c>
      <c r="AE52" s="19" t="s">
        <v>18</v>
      </c>
      <c r="AF52" s="19" t="s">
        <v>18</v>
      </c>
      <c r="AG52" s="19" t="s">
        <v>18</v>
      </c>
      <c r="AH52" s="19" t="s">
        <v>18</v>
      </c>
      <c r="AI52" s="19" t="s">
        <v>18</v>
      </c>
      <c r="AJ52" s="17"/>
      <c r="AK52" s="19">
        <v>1967</v>
      </c>
      <c r="AL52" s="19" t="s">
        <v>18</v>
      </c>
      <c r="AM52" s="19" t="s">
        <v>18</v>
      </c>
      <c r="AN52" s="19" t="s">
        <v>18</v>
      </c>
      <c r="AO52" s="19" t="s">
        <v>18</v>
      </c>
      <c r="AP52" s="19" t="s">
        <v>18</v>
      </c>
      <c r="AQ52" s="19" t="s">
        <v>18</v>
      </c>
      <c r="AR52" s="17"/>
      <c r="AS52" s="19">
        <v>1967</v>
      </c>
      <c r="AT52" s="17" t="s">
        <v>18</v>
      </c>
      <c r="AU52" s="17" t="s">
        <v>18</v>
      </c>
      <c r="AV52" s="17" t="s">
        <v>18</v>
      </c>
      <c r="AW52" s="17" t="s">
        <v>18</v>
      </c>
      <c r="AX52" s="17" t="s">
        <v>18</v>
      </c>
      <c r="AY52" s="17"/>
      <c r="AZ52" s="19">
        <v>1967</v>
      </c>
      <c r="BA52" s="17" t="s">
        <v>18</v>
      </c>
      <c r="BB52" s="17" t="s">
        <v>18</v>
      </c>
      <c r="BC52" s="17" t="s">
        <v>18</v>
      </c>
      <c r="BD52" s="17" t="s">
        <v>18</v>
      </c>
      <c r="BE52" s="17" t="s">
        <v>18</v>
      </c>
      <c r="BF52" s="17" t="s">
        <v>18</v>
      </c>
      <c r="BG52" s="17"/>
      <c r="BH52" s="19">
        <v>1967</v>
      </c>
      <c r="BI52" s="17" t="s">
        <v>18</v>
      </c>
      <c r="BJ52" s="17" t="s">
        <v>18</v>
      </c>
      <c r="BK52" s="17" t="s">
        <v>18</v>
      </c>
      <c r="BL52" s="17" t="s">
        <v>18</v>
      </c>
      <c r="BM52" s="17" t="s">
        <v>18</v>
      </c>
    </row>
    <row r="53" spans="1:65" x14ac:dyDescent="0.25">
      <c r="A53" s="74" t="s">
        <v>206</v>
      </c>
      <c r="B53" s="22">
        <v>1.0116667055817838</v>
      </c>
      <c r="C53" s="22">
        <v>1.1504230205534531</v>
      </c>
      <c r="D53" s="22">
        <v>1.1127053996952245</v>
      </c>
      <c r="E53" s="22">
        <v>1.301642834481799</v>
      </c>
      <c r="G53" s="19">
        <v>1968</v>
      </c>
      <c r="H53" s="19" t="s">
        <v>18</v>
      </c>
      <c r="I53" s="19" t="s">
        <v>18</v>
      </c>
      <c r="J53" s="19" t="s">
        <v>18</v>
      </c>
      <c r="K53" s="19" t="s">
        <v>18</v>
      </c>
      <c r="L53" s="19" t="s">
        <v>18</v>
      </c>
      <c r="M53" s="19" t="s">
        <v>18</v>
      </c>
      <c r="N53" s="17"/>
      <c r="O53" s="19">
        <v>1968</v>
      </c>
      <c r="P53" s="19" t="s">
        <v>18</v>
      </c>
      <c r="Q53" s="19" t="s">
        <v>18</v>
      </c>
      <c r="R53" s="19" t="s">
        <v>18</v>
      </c>
      <c r="S53" s="19" t="s">
        <v>18</v>
      </c>
      <c r="T53" s="19" t="s">
        <v>18</v>
      </c>
      <c r="U53" s="17"/>
      <c r="V53" s="19">
        <v>1968</v>
      </c>
      <c r="W53" s="19" t="s">
        <v>18</v>
      </c>
      <c r="X53" s="19" t="s">
        <v>18</v>
      </c>
      <c r="Y53" s="19" t="s">
        <v>18</v>
      </c>
      <c r="Z53" s="19" t="s">
        <v>18</v>
      </c>
      <c r="AA53" s="19" t="s">
        <v>18</v>
      </c>
      <c r="AB53" s="19" t="s">
        <v>18</v>
      </c>
      <c r="AC53" s="17"/>
      <c r="AD53" s="19">
        <v>1968</v>
      </c>
      <c r="AE53" s="19" t="s">
        <v>18</v>
      </c>
      <c r="AF53" s="19" t="s">
        <v>18</v>
      </c>
      <c r="AG53" s="19" t="s">
        <v>18</v>
      </c>
      <c r="AH53" s="19" t="s">
        <v>18</v>
      </c>
      <c r="AI53" s="19" t="s">
        <v>18</v>
      </c>
      <c r="AJ53" s="17"/>
      <c r="AK53" s="19">
        <v>1968</v>
      </c>
      <c r="AL53" s="19" t="s">
        <v>18</v>
      </c>
      <c r="AM53" s="19" t="s">
        <v>18</v>
      </c>
      <c r="AN53" s="19" t="s">
        <v>18</v>
      </c>
      <c r="AO53" s="19" t="s">
        <v>18</v>
      </c>
      <c r="AP53" s="19" t="s">
        <v>18</v>
      </c>
      <c r="AQ53" s="19" t="s">
        <v>18</v>
      </c>
      <c r="AR53" s="17"/>
      <c r="AS53" s="19">
        <v>1968</v>
      </c>
      <c r="AT53" s="17" t="s">
        <v>18</v>
      </c>
      <c r="AU53" s="17" t="s">
        <v>18</v>
      </c>
      <c r="AV53" s="17" t="s">
        <v>18</v>
      </c>
      <c r="AW53" s="17" t="s">
        <v>18</v>
      </c>
      <c r="AX53" s="17" t="s">
        <v>18</v>
      </c>
      <c r="AY53" s="17"/>
      <c r="AZ53" s="19">
        <v>1968</v>
      </c>
      <c r="BA53" s="17" t="s">
        <v>18</v>
      </c>
      <c r="BB53" s="17" t="s">
        <v>18</v>
      </c>
      <c r="BC53" s="17" t="s">
        <v>18</v>
      </c>
      <c r="BD53" s="17" t="s">
        <v>18</v>
      </c>
      <c r="BE53" s="17" t="s">
        <v>18</v>
      </c>
      <c r="BF53" s="17" t="s">
        <v>18</v>
      </c>
      <c r="BG53" s="17"/>
      <c r="BH53" s="19">
        <v>1968</v>
      </c>
      <c r="BI53" s="17" t="s">
        <v>18</v>
      </c>
      <c r="BJ53" s="17" t="s">
        <v>18</v>
      </c>
      <c r="BK53" s="17" t="s">
        <v>18</v>
      </c>
      <c r="BL53" s="17" t="s">
        <v>18</v>
      </c>
      <c r="BM53" s="17" t="s">
        <v>18</v>
      </c>
    </row>
    <row r="54" spans="1:65" x14ac:dyDescent="0.25">
      <c r="A54" s="77" t="s">
        <v>201</v>
      </c>
      <c r="B54" s="22">
        <v>0.35332837180020504</v>
      </c>
      <c r="C54" s="22">
        <v>0.58849348120673983</v>
      </c>
      <c r="D54" s="22">
        <v>0.52034043790239026</v>
      </c>
      <c r="E54" s="22">
        <v>0.65627522799990146</v>
      </c>
      <c r="G54" s="19">
        <v>1969</v>
      </c>
      <c r="H54" s="19" t="s">
        <v>18</v>
      </c>
      <c r="I54" s="19" t="s">
        <v>18</v>
      </c>
      <c r="J54" s="19" t="s">
        <v>18</v>
      </c>
      <c r="K54" s="19" t="s">
        <v>18</v>
      </c>
      <c r="L54" s="19" t="s">
        <v>18</v>
      </c>
      <c r="M54" s="19" t="s">
        <v>18</v>
      </c>
      <c r="N54" s="17"/>
      <c r="O54" s="19">
        <v>1969</v>
      </c>
      <c r="P54" s="19" t="s">
        <v>18</v>
      </c>
      <c r="Q54" s="19" t="s">
        <v>18</v>
      </c>
      <c r="R54" s="19" t="s">
        <v>18</v>
      </c>
      <c r="S54" s="19" t="s">
        <v>18</v>
      </c>
      <c r="T54" s="19" t="s">
        <v>18</v>
      </c>
      <c r="U54" s="17"/>
      <c r="V54" s="19">
        <v>1969</v>
      </c>
      <c r="W54" s="19" t="s">
        <v>18</v>
      </c>
      <c r="X54" s="19" t="s">
        <v>18</v>
      </c>
      <c r="Y54" s="19" t="s">
        <v>18</v>
      </c>
      <c r="Z54" s="19" t="s">
        <v>18</v>
      </c>
      <c r="AA54" s="19" t="s">
        <v>18</v>
      </c>
      <c r="AB54" s="19" t="s">
        <v>18</v>
      </c>
      <c r="AC54" s="17"/>
      <c r="AD54" s="19">
        <v>1969</v>
      </c>
      <c r="AE54" s="19" t="s">
        <v>18</v>
      </c>
      <c r="AF54" s="19" t="s">
        <v>18</v>
      </c>
      <c r="AG54" s="19" t="s">
        <v>18</v>
      </c>
      <c r="AH54" s="19" t="s">
        <v>18</v>
      </c>
      <c r="AI54" s="19" t="s">
        <v>18</v>
      </c>
      <c r="AJ54" s="17"/>
      <c r="AK54" s="19">
        <v>1969</v>
      </c>
      <c r="AL54" s="19" t="s">
        <v>18</v>
      </c>
      <c r="AM54" s="19" t="s">
        <v>18</v>
      </c>
      <c r="AN54" s="19" t="s">
        <v>18</v>
      </c>
      <c r="AO54" s="19" t="s">
        <v>18</v>
      </c>
      <c r="AP54" s="19" t="s">
        <v>18</v>
      </c>
      <c r="AQ54" s="19" t="s">
        <v>18</v>
      </c>
      <c r="AR54" s="17"/>
      <c r="AS54" s="19">
        <v>1969</v>
      </c>
      <c r="AT54" s="17" t="s">
        <v>18</v>
      </c>
      <c r="AU54" s="17" t="s">
        <v>18</v>
      </c>
      <c r="AV54" s="17" t="s">
        <v>18</v>
      </c>
      <c r="AW54" s="17" t="s">
        <v>18</v>
      </c>
      <c r="AX54" s="17" t="s">
        <v>18</v>
      </c>
      <c r="AY54" s="17"/>
      <c r="AZ54" s="19">
        <v>1969</v>
      </c>
      <c r="BA54" s="17" t="s">
        <v>18</v>
      </c>
      <c r="BB54" s="17" t="s">
        <v>18</v>
      </c>
      <c r="BC54" s="17" t="s">
        <v>18</v>
      </c>
      <c r="BD54" s="17" t="s">
        <v>18</v>
      </c>
      <c r="BE54" s="17" t="s">
        <v>18</v>
      </c>
      <c r="BF54" s="17" t="s">
        <v>18</v>
      </c>
      <c r="BG54" s="17"/>
      <c r="BH54" s="19">
        <v>1969</v>
      </c>
      <c r="BI54" s="17" t="s">
        <v>18</v>
      </c>
      <c r="BJ54" s="17" t="s">
        <v>18</v>
      </c>
      <c r="BK54" s="17" t="s">
        <v>18</v>
      </c>
      <c r="BL54" s="17" t="s">
        <v>18</v>
      </c>
      <c r="BM54" s="17" t="s">
        <v>18</v>
      </c>
    </row>
    <row r="55" spans="1:65" x14ac:dyDescent="0.25">
      <c r="A55" s="77" t="s">
        <v>203</v>
      </c>
      <c r="B55" s="22">
        <v>0.65833833378157869</v>
      </c>
      <c r="C55" s="22">
        <v>0.56192953934671341</v>
      </c>
      <c r="D55" s="22">
        <v>0.59236496179283404</v>
      </c>
      <c r="E55" s="22">
        <v>0.6453676064818975</v>
      </c>
      <c r="G55" s="19">
        <v>1970</v>
      </c>
      <c r="H55" s="19" t="s">
        <v>18</v>
      </c>
      <c r="I55" s="19" t="s">
        <v>18</v>
      </c>
      <c r="J55" s="19" t="s">
        <v>18</v>
      </c>
      <c r="K55" s="19" t="s">
        <v>18</v>
      </c>
      <c r="L55" s="19" t="s">
        <v>18</v>
      </c>
      <c r="M55" s="19" t="s">
        <v>18</v>
      </c>
      <c r="N55" s="17"/>
      <c r="O55" s="19">
        <v>1970</v>
      </c>
      <c r="P55" s="19" t="s">
        <v>18</v>
      </c>
      <c r="Q55" s="19" t="s">
        <v>18</v>
      </c>
      <c r="R55" s="19" t="s">
        <v>18</v>
      </c>
      <c r="S55" s="19" t="s">
        <v>18</v>
      </c>
      <c r="T55" s="19" t="s">
        <v>18</v>
      </c>
      <c r="U55" s="17"/>
      <c r="V55" s="19">
        <v>1970</v>
      </c>
      <c r="W55" s="19" t="s">
        <v>18</v>
      </c>
      <c r="X55" s="19" t="s">
        <v>18</v>
      </c>
      <c r="Y55" s="19" t="s">
        <v>18</v>
      </c>
      <c r="Z55" s="19" t="s">
        <v>18</v>
      </c>
      <c r="AA55" s="19" t="s">
        <v>18</v>
      </c>
      <c r="AB55" s="19" t="s">
        <v>18</v>
      </c>
      <c r="AC55" s="17"/>
      <c r="AD55" s="19">
        <v>1970</v>
      </c>
      <c r="AE55" s="19" t="s">
        <v>18</v>
      </c>
      <c r="AF55" s="19" t="s">
        <v>18</v>
      </c>
      <c r="AG55" s="19" t="s">
        <v>18</v>
      </c>
      <c r="AH55" s="19" t="s">
        <v>18</v>
      </c>
      <c r="AI55" s="19" t="s">
        <v>18</v>
      </c>
      <c r="AJ55" s="17"/>
      <c r="AK55" s="19">
        <v>1970</v>
      </c>
      <c r="AL55" s="19" t="s">
        <v>18</v>
      </c>
      <c r="AM55" s="19" t="s">
        <v>18</v>
      </c>
      <c r="AN55" s="19" t="s">
        <v>18</v>
      </c>
      <c r="AO55" s="19" t="s">
        <v>18</v>
      </c>
      <c r="AP55" s="19" t="s">
        <v>18</v>
      </c>
      <c r="AQ55" s="19" t="s">
        <v>18</v>
      </c>
      <c r="AR55" s="17"/>
      <c r="AS55" s="19">
        <v>1970</v>
      </c>
      <c r="AT55" s="17" t="s">
        <v>18</v>
      </c>
      <c r="AU55" s="17" t="s">
        <v>18</v>
      </c>
      <c r="AV55" s="17" t="s">
        <v>18</v>
      </c>
      <c r="AW55" s="17" t="s">
        <v>18</v>
      </c>
      <c r="AX55" s="17" t="s">
        <v>18</v>
      </c>
      <c r="AY55" s="17"/>
      <c r="AZ55" s="19">
        <v>1970</v>
      </c>
      <c r="BA55" s="17" t="s">
        <v>18</v>
      </c>
      <c r="BB55" s="17" t="s">
        <v>18</v>
      </c>
      <c r="BC55" s="17" t="s">
        <v>18</v>
      </c>
      <c r="BD55" s="17" t="s">
        <v>18</v>
      </c>
      <c r="BE55" s="17" t="s">
        <v>18</v>
      </c>
      <c r="BF55" s="17" t="s">
        <v>18</v>
      </c>
      <c r="BG55" s="17"/>
      <c r="BH55" s="19">
        <v>1970</v>
      </c>
      <c r="BI55" s="17" t="s">
        <v>18</v>
      </c>
      <c r="BJ55" s="17" t="s">
        <v>18</v>
      </c>
      <c r="BK55" s="17" t="s">
        <v>18</v>
      </c>
      <c r="BL55" s="17" t="s">
        <v>18</v>
      </c>
      <c r="BM55" s="17" t="s">
        <v>18</v>
      </c>
    </row>
    <row r="56" spans="1:65" x14ac:dyDescent="0.25">
      <c r="A56" s="72" t="s">
        <v>209</v>
      </c>
      <c r="B56" s="22"/>
      <c r="C56" s="22"/>
      <c r="D56" s="22"/>
      <c r="E56" s="22"/>
      <c r="G56" s="19">
        <v>1971</v>
      </c>
      <c r="H56" s="19" t="s">
        <v>18</v>
      </c>
      <c r="I56" s="19" t="s">
        <v>18</v>
      </c>
      <c r="J56" s="19" t="s">
        <v>18</v>
      </c>
      <c r="K56" s="19" t="s">
        <v>18</v>
      </c>
      <c r="L56" s="19" t="s">
        <v>18</v>
      </c>
      <c r="M56" s="19" t="s">
        <v>18</v>
      </c>
      <c r="N56" s="17"/>
      <c r="O56" s="19">
        <v>1971</v>
      </c>
      <c r="P56" s="19" t="s">
        <v>18</v>
      </c>
      <c r="Q56" s="19" t="s">
        <v>18</v>
      </c>
      <c r="R56" s="19" t="s">
        <v>18</v>
      </c>
      <c r="S56" s="19" t="s">
        <v>18</v>
      </c>
      <c r="T56" s="19" t="s">
        <v>18</v>
      </c>
      <c r="U56" s="17"/>
      <c r="V56" s="19">
        <v>1971</v>
      </c>
      <c r="W56" s="19" t="s">
        <v>18</v>
      </c>
      <c r="X56" s="19" t="s">
        <v>18</v>
      </c>
      <c r="Y56" s="19" t="s">
        <v>18</v>
      </c>
      <c r="Z56" s="19" t="s">
        <v>18</v>
      </c>
      <c r="AA56" s="19" t="s">
        <v>18</v>
      </c>
      <c r="AB56" s="19" t="s">
        <v>18</v>
      </c>
      <c r="AC56" s="17"/>
      <c r="AD56" s="19">
        <v>1971</v>
      </c>
      <c r="AE56" s="19" t="s">
        <v>18</v>
      </c>
      <c r="AF56" s="19" t="s">
        <v>18</v>
      </c>
      <c r="AG56" s="19" t="s">
        <v>18</v>
      </c>
      <c r="AH56" s="19" t="s">
        <v>18</v>
      </c>
      <c r="AI56" s="19" t="s">
        <v>18</v>
      </c>
      <c r="AJ56" s="17"/>
      <c r="AK56" s="19">
        <v>1971</v>
      </c>
      <c r="AL56" s="19" t="s">
        <v>18</v>
      </c>
      <c r="AM56" s="19" t="s">
        <v>18</v>
      </c>
      <c r="AN56" s="19" t="s">
        <v>18</v>
      </c>
      <c r="AO56" s="19" t="s">
        <v>18</v>
      </c>
      <c r="AP56" s="19" t="s">
        <v>18</v>
      </c>
      <c r="AQ56" s="19" t="s">
        <v>18</v>
      </c>
      <c r="AR56" s="17"/>
      <c r="AS56" s="19">
        <v>1971</v>
      </c>
      <c r="AT56" s="17" t="s">
        <v>18</v>
      </c>
      <c r="AU56" s="17" t="s">
        <v>18</v>
      </c>
      <c r="AV56" s="17" t="s">
        <v>18</v>
      </c>
      <c r="AW56" s="17" t="s">
        <v>18</v>
      </c>
      <c r="AX56" s="17" t="s">
        <v>18</v>
      </c>
      <c r="AY56" s="17"/>
      <c r="AZ56" s="19">
        <v>1971</v>
      </c>
      <c r="BA56" s="17" t="s">
        <v>18</v>
      </c>
      <c r="BB56" s="17" t="s">
        <v>18</v>
      </c>
      <c r="BC56" s="17" t="s">
        <v>18</v>
      </c>
      <c r="BD56" s="17" t="s">
        <v>18</v>
      </c>
      <c r="BE56" s="17" t="s">
        <v>18</v>
      </c>
      <c r="BF56" s="17" t="s">
        <v>18</v>
      </c>
      <c r="BG56" s="17"/>
      <c r="BH56" s="19">
        <v>1971</v>
      </c>
      <c r="BI56" s="17" t="s">
        <v>18</v>
      </c>
      <c r="BJ56" s="17" t="s">
        <v>18</v>
      </c>
      <c r="BK56" s="17" t="s">
        <v>18</v>
      </c>
      <c r="BL56" s="17" t="s">
        <v>18</v>
      </c>
      <c r="BM56" s="17" t="s">
        <v>18</v>
      </c>
    </row>
    <row r="57" spans="1:65" x14ac:dyDescent="0.25">
      <c r="A57" s="74" t="s">
        <v>206</v>
      </c>
      <c r="B57" s="22">
        <v>0.62813932764480895</v>
      </c>
      <c r="C57" s="22">
        <v>0.60484052235137142</v>
      </c>
      <c r="D57" s="22">
        <v>0.72465490363242491</v>
      </c>
      <c r="E57" s="22">
        <v>2.49693635916306</v>
      </c>
      <c r="G57" s="19">
        <v>1972</v>
      </c>
      <c r="H57" s="19" t="s">
        <v>18</v>
      </c>
      <c r="I57" s="19" t="s">
        <v>18</v>
      </c>
      <c r="J57" s="19" t="s">
        <v>18</v>
      </c>
      <c r="K57" s="19" t="s">
        <v>18</v>
      </c>
      <c r="L57" s="19" t="s">
        <v>18</v>
      </c>
      <c r="M57" s="19" t="s">
        <v>18</v>
      </c>
      <c r="N57" s="17"/>
      <c r="O57" s="19">
        <v>1972</v>
      </c>
      <c r="P57" s="19" t="s">
        <v>18</v>
      </c>
      <c r="Q57" s="19" t="s">
        <v>18</v>
      </c>
      <c r="R57" s="19" t="s">
        <v>18</v>
      </c>
      <c r="S57" s="19" t="s">
        <v>18</v>
      </c>
      <c r="T57" s="19" t="s">
        <v>18</v>
      </c>
      <c r="U57" s="17"/>
      <c r="V57" s="19">
        <v>1972</v>
      </c>
      <c r="W57" s="19" t="s">
        <v>18</v>
      </c>
      <c r="X57" s="19" t="s">
        <v>18</v>
      </c>
      <c r="Y57" s="19" t="s">
        <v>18</v>
      </c>
      <c r="Z57" s="19" t="s">
        <v>18</v>
      </c>
      <c r="AA57" s="19" t="s">
        <v>18</v>
      </c>
      <c r="AB57" s="19" t="s">
        <v>18</v>
      </c>
      <c r="AC57" s="17"/>
      <c r="AD57" s="19">
        <v>1972</v>
      </c>
      <c r="AE57" s="19" t="s">
        <v>18</v>
      </c>
      <c r="AF57" s="19" t="s">
        <v>18</v>
      </c>
      <c r="AG57" s="19" t="s">
        <v>18</v>
      </c>
      <c r="AH57" s="19" t="s">
        <v>18</v>
      </c>
      <c r="AI57" s="19" t="s">
        <v>18</v>
      </c>
      <c r="AJ57" s="17"/>
      <c r="AK57" s="19">
        <v>1972</v>
      </c>
      <c r="AL57" s="19" t="s">
        <v>18</v>
      </c>
      <c r="AM57" s="19" t="s">
        <v>18</v>
      </c>
      <c r="AN57" s="19" t="s">
        <v>18</v>
      </c>
      <c r="AO57" s="19" t="s">
        <v>18</v>
      </c>
      <c r="AP57" s="19" t="s">
        <v>18</v>
      </c>
      <c r="AQ57" s="19" t="s">
        <v>18</v>
      </c>
      <c r="AR57" s="17"/>
      <c r="AS57" s="19">
        <v>1972</v>
      </c>
      <c r="AT57" s="17" t="s">
        <v>18</v>
      </c>
      <c r="AU57" s="17" t="s">
        <v>18</v>
      </c>
      <c r="AV57" s="17" t="s">
        <v>18</v>
      </c>
      <c r="AW57" s="17" t="s">
        <v>18</v>
      </c>
      <c r="AX57" s="17" t="s">
        <v>18</v>
      </c>
      <c r="AY57" s="17"/>
      <c r="AZ57" s="19">
        <v>1972</v>
      </c>
      <c r="BA57" s="17" t="s">
        <v>18</v>
      </c>
      <c r="BB57" s="17" t="s">
        <v>18</v>
      </c>
      <c r="BC57" s="17" t="s">
        <v>18</v>
      </c>
      <c r="BD57" s="17" t="s">
        <v>18</v>
      </c>
      <c r="BE57" s="17" t="s">
        <v>18</v>
      </c>
      <c r="BF57" s="17" t="s">
        <v>18</v>
      </c>
      <c r="BG57" s="17"/>
      <c r="BH57" s="19">
        <v>1972</v>
      </c>
      <c r="BI57" s="17" t="s">
        <v>18</v>
      </c>
      <c r="BJ57" s="17" t="s">
        <v>18</v>
      </c>
      <c r="BK57" s="17" t="s">
        <v>18</v>
      </c>
      <c r="BL57" s="17" t="s">
        <v>18</v>
      </c>
      <c r="BM57" s="17" t="s">
        <v>18</v>
      </c>
    </row>
    <row r="58" spans="1:65" x14ac:dyDescent="0.25">
      <c r="A58" s="77" t="s">
        <v>201</v>
      </c>
      <c r="B58" s="22">
        <v>0.23253234725312638</v>
      </c>
      <c r="C58" s="22">
        <v>0.30242026117568571</v>
      </c>
      <c r="D58" s="22">
        <v>0.16315759493549525</v>
      </c>
      <c r="E58" s="22">
        <v>2.1242592906312598</v>
      </c>
      <c r="G58" s="19">
        <v>1973</v>
      </c>
      <c r="H58" s="19" t="s">
        <v>18</v>
      </c>
      <c r="I58" s="19" t="s">
        <v>18</v>
      </c>
      <c r="J58" s="19" t="s">
        <v>18</v>
      </c>
      <c r="K58" s="19" t="s">
        <v>18</v>
      </c>
      <c r="L58" s="19" t="s">
        <v>18</v>
      </c>
      <c r="M58" s="19" t="s">
        <v>18</v>
      </c>
      <c r="N58" s="17"/>
      <c r="O58" s="19">
        <v>1973</v>
      </c>
      <c r="P58" s="19" t="s">
        <v>18</v>
      </c>
      <c r="Q58" s="19" t="s">
        <v>18</v>
      </c>
      <c r="R58" s="19" t="s">
        <v>18</v>
      </c>
      <c r="S58" s="19" t="s">
        <v>18</v>
      </c>
      <c r="T58" s="19" t="s">
        <v>18</v>
      </c>
      <c r="U58" s="17"/>
      <c r="V58" s="19">
        <v>1973</v>
      </c>
      <c r="W58" s="19" t="s">
        <v>18</v>
      </c>
      <c r="X58" s="19" t="s">
        <v>18</v>
      </c>
      <c r="Y58" s="19" t="s">
        <v>18</v>
      </c>
      <c r="Z58" s="19" t="s">
        <v>18</v>
      </c>
      <c r="AA58" s="19" t="s">
        <v>18</v>
      </c>
      <c r="AB58" s="19" t="s">
        <v>18</v>
      </c>
      <c r="AC58" s="17"/>
      <c r="AD58" s="19">
        <v>1973</v>
      </c>
      <c r="AE58" s="19" t="s">
        <v>18</v>
      </c>
      <c r="AF58" s="19" t="s">
        <v>18</v>
      </c>
      <c r="AG58" s="19" t="s">
        <v>18</v>
      </c>
      <c r="AH58" s="19" t="s">
        <v>18</v>
      </c>
      <c r="AI58" s="19" t="s">
        <v>18</v>
      </c>
      <c r="AJ58" s="17"/>
      <c r="AK58" s="19">
        <v>1973</v>
      </c>
      <c r="AL58" s="19" t="s">
        <v>18</v>
      </c>
      <c r="AM58" s="19" t="s">
        <v>18</v>
      </c>
      <c r="AN58" s="19" t="s">
        <v>18</v>
      </c>
      <c r="AO58" s="19" t="s">
        <v>18</v>
      </c>
      <c r="AP58" s="19" t="s">
        <v>18</v>
      </c>
      <c r="AQ58" s="19" t="s">
        <v>18</v>
      </c>
      <c r="AR58" s="17"/>
      <c r="AS58" s="19">
        <v>1973</v>
      </c>
      <c r="AT58" s="17" t="s">
        <v>18</v>
      </c>
      <c r="AU58" s="17" t="s">
        <v>18</v>
      </c>
      <c r="AV58" s="17" t="s">
        <v>18</v>
      </c>
      <c r="AW58" s="17" t="s">
        <v>18</v>
      </c>
      <c r="AX58" s="17" t="s">
        <v>18</v>
      </c>
      <c r="AY58" s="17"/>
      <c r="AZ58" s="19">
        <v>1973</v>
      </c>
      <c r="BA58" s="17" t="s">
        <v>18</v>
      </c>
      <c r="BB58" s="17" t="s">
        <v>18</v>
      </c>
      <c r="BC58" s="17" t="s">
        <v>18</v>
      </c>
      <c r="BD58" s="17" t="s">
        <v>18</v>
      </c>
      <c r="BE58" s="17" t="s">
        <v>18</v>
      </c>
      <c r="BF58" s="17" t="s">
        <v>18</v>
      </c>
      <c r="BG58" s="17"/>
      <c r="BH58" s="19">
        <v>1973</v>
      </c>
      <c r="BI58" s="17" t="s">
        <v>18</v>
      </c>
      <c r="BJ58" s="17" t="s">
        <v>18</v>
      </c>
      <c r="BK58" s="17" t="s">
        <v>18</v>
      </c>
      <c r="BL58" s="17" t="s">
        <v>18</v>
      </c>
      <c r="BM58" s="17" t="s">
        <v>18</v>
      </c>
    </row>
    <row r="59" spans="1:65" x14ac:dyDescent="0.25">
      <c r="A59" s="75" t="s">
        <v>202</v>
      </c>
      <c r="B59" s="22">
        <v>0.39560698039168257</v>
      </c>
      <c r="C59" s="22">
        <v>0.30242026117568571</v>
      </c>
      <c r="D59" s="22">
        <v>0.5614973086969296</v>
      </c>
      <c r="E59" s="22">
        <v>0.37267706853179999</v>
      </c>
      <c r="G59" s="19">
        <v>1974</v>
      </c>
      <c r="H59" s="19" t="s">
        <v>18</v>
      </c>
      <c r="I59" s="19" t="s">
        <v>18</v>
      </c>
      <c r="J59" s="19" t="s">
        <v>18</v>
      </c>
      <c r="K59" s="19" t="s">
        <v>18</v>
      </c>
      <c r="L59" s="19" t="s">
        <v>18</v>
      </c>
      <c r="M59" s="19" t="s">
        <v>18</v>
      </c>
      <c r="N59" s="17"/>
      <c r="O59" s="19">
        <v>1974</v>
      </c>
      <c r="P59" s="19" t="s">
        <v>18</v>
      </c>
      <c r="Q59" s="19" t="s">
        <v>18</v>
      </c>
      <c r="R59" s="19" t="s">
        <v>18</v>
      </c>
      <c r="S59" s="19" t="s">
        <v>18</v>
      </c>
      <c r="T59" s="19" t="s">
        <v>18</v>
      </c>
      <c r="U59" s="17"/>
      <c r="V59" s="19">
        <v>1974</v>
      </c>
      <c r="W59" s="19" t="s">
        <v>18</v>
      </c>
      <c r="X59" s="19" t="s">
        <v>18</v>
      </c>
      <c r="Y59" s="19" t="s">
        <v>18</v>
      </c>
      <c r="Z59" s="19" t="s">
        <v>18</v>
      </c>
      <c r="AA59" s="19" t="s">
        <v>18</v>
      </c>
      <c r="AB59" s="19" t="s">
        <v>18</v>
      </c>
      <c r="AC59" s="17"/>
      <c r="AD59" s="19">
        <v>1974</v>
      </c>
      <c r="AE59" s="19" t="s">
        <v>18</v>
      </c>
      <c r="AF59" s="19" t="s">
        <v>18</v>
      </c>
      <c r="AG59" s="19" t="s">
        <v>18</v>
      </c>
      <c r="AH59" s="19" t="s">
        <v>18</v>
      </c>
      <c r="AI59" s="19" t="s">
        <v>18</v>
      </c>
      <c r="AJ59" s="17"/>
      <c r="AK59" s="19">
        <v>1974</v>
      </c>
      <c r="AL59" s="19" t="s">
        <v>18</v>
      </c>
      <c r="AM59" s="19" t="s">
        <v>18</v>
      </c>
      <c r="AN59" s="19" t="s">
        <v>18</v>
      </c>
      <c r="AO59" s="19" t="s">
        <v>18</v>
      </c>
      <c r="AP59" s="19" t="s">
        <v>18</v>
      </c>
      <c r="AQ59" s="19" t="s">
        <v>18</v>
      </c>
      <c r="AR59" s="17"/>
      <c r="AS59" s="19">
        <v>1974</v>
      </c>
      <c r="AT59" s="17" t="s">
        <v>18</v>
      </c>
      <c r="AU59" s="17" t="s">
        <v>18</v>
      </c>
      <c r="AV59" s="17" t="s">
        <v>18</v>
      </c>
      <c r="AW59" s="17" t="s">
        <v>18</v>
      </c>
      <c r="AX59" s="17" t="s">
        <v>18</v>
      </c>
      <c r="AY59" s="17"/>
      <c r="AZ59" s="19">
        <v>1974</v>
      </c>
      <c r="BA59" s="17" t="s">
        <v>18</v>
      </c>
      <c r="BB59" s="17" t="s">
        <v>18</v>
      </c>
      <c r="BC59" s="17" t="s">
        <v>18</v>
      </c>
      <c r="BD59" s="17" t="s">
        <v>18</v>
      </c>
      <c r="BE59" s="17" t="s">
        <v>18</v>
      </c>
      <c r="BF59" s="17" t="s">
        <v>18</v>
      </c>
      <c r="BG59" s="17"/>
      <c r="BH59" s="19">
        <v>1974</v>
      </c>
      <c r="BI59" s="17" t="s">
        <v>18</v>
      </c>
      <c r="BJ59" s="17" t="s">
        <v>18</v>
      </c>
      <c r="BK59" s="17" t="s">
        <v>18</v>
      </c>
      <c r="BL59" s="17" t="s">
        <v>18</v>
      </c>
      <c r="BM59" s="17" t="s">
        <v>18</v>
      </c>
    </row>
    <row r="60" spans="1:65" x14ac:dyDescent="0.25">
      <c r="A60" s="69" t="s">
        <v>210</v>
      </c>
      <c r="B60" s="87"/>
      <c r="C60" s="87"/>
      <c r="D60" s="87"/>
      <c r="E60" s="87"/>
      <c r="G60" s="19">
        <v>1975</v>
      </c>
      <c r="H60" s="19" t="s">
        <v>18</v>
      </c>
      <c r="I60" s="19" t="s">
        <v>18</v>
      </c>
      <c r="J60" s="19" t="s">
        <v>18</v>
      </c>
      <c r="K60" s="19" t="s">
        <v>18</v>
      </c>
      <c r="L60" s="19" t="s">
        <v>18</v>
      </c>
      <c r="M60" s="19" t="s">
        <v>18</v>
      </c>
      <c r="N60" s="17"/>
      <c r="O60" s="19">
        <v>1975</v>
      </c>
      <c r="P60" s="19" t="s">
        <v>18</v>
      </c>
      <c r="Q60" s="19" t="s">
        <v>18</v>
      </c>
      <c r="R60" s="19" t="s">
        <v>18</v>
      </c>
      <c r="S60" s="19" t="s">
        <v>18</v>
      </c>
      <c r="T60" s="19" t="s">
        <v>18</v>
      </c>
      <c r="U60" s="17"/>
      <c r="V60" s="19">
        <v>1975</v>
      </c>
      <c r="W60" s="19" t="s">
        <v>18</v>
      </c>
      <c r="X60" s="19" t="s">
        <v>18</v>
      </c>
      <c r="Y60" s="19" t="s">
        <v>18</v>
      </c>
      <c r="Z60" s="19" t="s">
        <v>18</v>
      </c>
      <c r="AA60" s="19" t="s">
        <v>18</v>
      </c>
      <c r="AB60" s="19" t="s">
        <v>18</v>
      </c>
      <c r="AC60" s="17"/>
      <c r="AD60" s="19">
        <v>1975</v>
      </c>
      <c r="AE60" s="19" t="s">
        <v>18</v>
      </c>
      <c r="AF60" s="19" t="s">
        <v>18</v>
      </c>
      <c r="AG60" s="19" t="s">
        <v>18</v>
      </c>
      <c r="AH60" s="19" t="s">
        <v>18</v>
      </c>
      <c r="AI60" s="19" t="s">
        <v>18</v>
      </c>
      <c r="AJ60" s="17"/>
      <c r="AK60" s="19">
        <v>1975</v>
      </c>
      <c r="AL60" s="19" t="s">
        <v>18</v>
      </c>
      <c r="AM60" s="19" t="s">
        <v>18</v>
      </c>
      <c r="AN60" s="19" t="s">
        <v>18</v>
      </c>
      <c r="AO60" s="19" t="s">
        <v>18</v>
      </c>
      <c r="AP60" s="19" t="s">
        <v>18</v>
      </c>
      <c r="AQ60" s="19" t="s">
        <v>18</v>
      </c>
      <c r="AR60" s="17"/>
      <c r="AS60" s="19">
        <v>1975</v>
      </c>
      <c r="AT60" s="17" t="s">
        <v>18</v>
      </c>
      <c r="AU60" s="17" t="s">
        <v>18</v>
      </c>
      <c r="AV60" s="17" t="s">
        <v>18</v>
      </c>
      <c r="AW60" s="17" t="s">
        <v>18</v>
      </c>
      <c r="AX60" s="17" t="s">
        <v>18</v>
      </c>
      <c r="AY60" s="17"/>
      <c r="AZ60" s="19">
        <v>1975</v>
      </c>
      <c r="BA60" s="17" t="s">
        <v>18</v>
      </c>
      <c r="BB60" s="17" t="s">
        <v>18</v>
      </c>
      <c r="BC60" s="17" t="s">
        <v>18</v>
      </c>
      <c r="BD60" s="17" t="s">
        <v>18</v>
      </c>
      <c r="BE60" s="17" t="s">
        <v>18</v>
      </c>
      <c r="BF60" s="17" t="s">
        <v>18</v>
      </c>
      <c r="BG60" s="17"/>
      <c r="BH60" s="19">
        <v>1975</v>
      </c>
      <c r="BI60" s="17" t="s">
        <v>18</v>
      </c>
      <c r="BJ60" s="17" t="s">
        <v>18</v>
      </c>
      <c r="BK60" s="17" t="s">
        <v>18</v>
      </c>
      <c r="BL60" s="17" t="s">
        <v>18</v>
      </c>
      <c r="BM60" s="17" t="s">
        <v>18</v>
      </c>
    </row>
    <row r="61" spans="1:65" x14ac:dyDescent="0.25">
      <c r="A61" s="72" t="s">
        <v>200</v>
      </c>
      <c r="B61" s="87">
        <v>45.192812683675797</v>
      </c>
      <c r="C61" s="87">
        <v>41.733996042244634</v>
      </c>
      <c r="D61" s="87">
        <v>45.810536970807611</v>
      </c>
      <c r="E61" s="87">
        <v>64.991244878106585</v>
      </c>
      <c r="G61" s="19">
        <v>1976</v>
      </c>
      <c r="H61" s="19" t="s">
        <v>18</v>
      </c>
      <c r="I61" s="19" t="s">
        <v>18</v>
      </c>
      <c r="J61" s="19" t="s">
        <v>18</v>
      </c>
      <c r="K61" s="19" t="s">
        <v>18</v>
      </c>
      <c r="L61" s="19" t="s">
        <v>18</v>
      </c>
      <c r="M61" s="19" t="s">
        <v>18</v>
      </c>
      <c r="N61" s="17"/>
      <c r="O61" s="19">
        <v>1976</v>
      </c>
      <c r="P61" s="19" t="s">
        <v>18</v>
      </c>
      <c r="Q61" s="19" t="s">
        <v>18</v>
      </c>
      <c r="R61" s="19" t="s">
        <v>18</v>
      </c>
      <c r="S61" s="19" t="s">
        <v>18</v>
      </c>
      <c r="T61" s="19" t="s">
        <v>18</v>
      </c>
      <c r="U61" s="17"/>
      <c r="V61" s="19">
        <v>1976</v>
      </c>
      <c r="W61" s="19" t="s">
        <v>18</v>
      </c>
      <c r="X61" s="19" t="s">
        <v>18</v>
      </c>
      <c r="Y61" s="19" t="s">
        <v>18</v>
      </c>
      <c r="Z61" s="19" t="s">
        <v>18</v>
      </c>
      <c r="AA61" s="19" t="s">
        <v>18</v>
      </c>
      <c r="AB61" s="19" t="s">
        <v>18</v>
      </c>
      <c r="AC61" s="17"/>
      <c r="AD61" s="19">
        <v>1976</v>
      </c>
      <c r="AE61" s="19" t="s">
        <v>18</v>
      </c>
      <c r="AF61" s="19" t="s">
        <v>18</v>
      </c>
      <c r="AG61" s="19" t="s">
        <v>18</v>
      </c>
      <c r="AH61" s="19" t="s">
        <v>18</v>
      </c>
      <c r="AI61" s="19" t="s">
        <v>18</v>
      </c>
      <c r="AJ61" s="17"/>
      <c r="AK61" s="19">
        <v>1976</v>
      </c>
      <c r="AL61" s="19" t="s">
        <v>18</v>
      </c>
      <c r="AM61" s="19" t="s">
        <v>18</v>
      </c>
      <c r="AN61" s="19" t="s">
        <v>18</v>
      </c>
      <c r="AO61" s="19" t="s">
        <v>18</v>
      </c>
      <c r="AP61" s="19" t="s">
        <v>18</v>
      </c>
      <c r="AQ61" s="19" t="s">
        <v>18</v>
      </c>
      <c r="AR61" s="17"/>
      <c r="AS61" s="19">
        <v>1976</v>
      </c>
      <c r="AT61" s="17" t="s">
        <v>18</v>
      </c>
      <c r="AU61" s="17" t="s">
        <v>18</v>
      </c>
      <c r="AV61" s="17" t="s">
        <v>18</v>
      </c>
      <c r="AW61" s="17" t="s">
        <v>18</v>
      </c>
      <c r="AX61" s="17" t="s">
        <v>18</v>
      </c>
      <c r="AY61" s="17"/>
      <c r="AZ61" s="19">
        <v>1976</v>
      </c>
      <c r="BA61" s="17" t="s">
        <v>18</v>
      </c>
      <c r="BB61" s="17" t="s">
        <v>18</v>
      </c>
      <c r="BC61" s="17" t="s">
        <v>18</v>
      </c>
      <c r="BD61" s="17" t="s">
        <v>18</v>
      </c>
      <c r="BE61" s="17" t="s">
        <v>18</v>
      </c>
      <c r="BF61" s="17" t="s">
        <v>18</v>
      </c>
      <c r="BG61" s="17"/>
      <c r="BH61" s="19">
        <v>1976</v>
      </c>
      <c r="BI61" s="17" t="s">
        <v>18</v>
      </c>
      <c r="BJ61" s="17" t="s">
        <v>18</v>
      </c>
      <c r="BK61" s="17" t="s">
        <v>18</v>
      </c>
      <c r="BL61" s="17" t="s">
        <v>18</v>
      </c>
      <c r="BM61" s="17" t="s">
        <v>18</v>
      </c>
    </row>
    <row r="62" spans="1:65" x14ac:dyDescent="0.25">
      <c r="A62" s="82" t="s">
        <v>201</v>
      </c>
      <c r="B62" s="22">
        <v>14.549881156695625</v>
      </c>
      <c r="C62" s="22">
        <v>13.455658242174936</v>
      </c>
      <c r="D62" s="22">
        <v>13.98157696420208</v>
      </c>
      <c r="E62" s="22">
        <v>22.22700574831245</v>
      </c>
      <c r="G62" s="19">
        <v>1977</v>
      </c>
      <c r="H62" s="19" t="s">
        <v>18</v>
      </c>
      <c r="I62" s="19" t="s">
        <v>18</v>
      </c>
      <c r="J62" s="19" t="s">
        <v>18</v>
      </c>
      <c r="K62" s="19" t="s">
        <v>18</v>
      </c>
      <c r="L62" s="19" t="s">
        <v>18</v>
      </c>
      <c r="M62" s="19" t="s">
        <v>18</v>
      </c>
      <c r="N62" s="17"/>
      <c r="O62" s="19">
        <v>1977</v>
      </c>
      <c r="P62" s="19" t="s">
        <v>18</v>
      </c>
      <c r="Q62" s="19" t="s">
        <v>18</v>
      </c>
      <c r="R62" s="19" t="s">
        <v>18</v>
      </c>
      <c r="S62" s="19" t="s">
        <v>18</v>
      </c>
      <c r="T62" s="19" t="s">
        <v>18</v>
      </c>
      <c r="U62" s="17"/>
      <c r="V62" s="19">
        <v>1977</v>
      </c>
      <c r="W62" s="19" t="s">
        <v>18</v>
      </c>
      <c r="X62" s="19" t="s">
        <v>18</v>
      </c>
      <c r="Y62" s="19" t="s">
        <v>18</v>
      </c>
      <c r="Z62" s="19" t="s">
        <v>18</v>
      </c>
      <c r="AA62" s="19" t="s">
        <v>18</v>
      </c>
      <c r="AB62" s="19" t="s">
        <v>18</v>
      </c>
      <c r="AC62" s="17"/>
      <c r="AD62" s="19">
        <v>1977</v>
      </c>
      <c r="AE62" s="19" t="s">
        <v>18</v>
      </c>
      <c r="AF62" s="19" t="s">
        <v>18</v>
      </c>
      <c r="AG62" s="19" t="s">
        <v>18</v>
      </c>
      <c r="AH62" s="19" t="s">
        <v>18</v>
      </c>
      <c r="AI62" s="19" t="s">
        <v>18</v>
      </c>
      <c r="AJ62" s="17"/>
      <c r="AK62" s="19">
        <v>1977</v>
      </c>
      <c r="AL62" s="19" t="s">
        <v>18</v>
      </c>
      <c r="AM62" s="19" t="s">
        <v>18</v>
      </c>
      <c r="AN62" s="19" t="s">
        <v>18</v>
      </c>
      <c r="AO62" s="19" t="s">
        <v>18</v>
      </c>
      <c r="AP62" s="19" t="s">
        <v>18</v>
      </c>
      <c r="AQ62" s="19" t="s">
        <v>18</v>
      </c>
      <c r="AR62" s="17"/>
      <c r="AS62" s="19">
        <v>1977</v>
      </c>
      <c r="AT62" s="17" t="s">
        <v>18</v>
      </c>
      <c r="AU62" s="17" t="s">
        <v>18</v>
      </c>
      <c r="AV62" s="17" t="s">
        <v>18</v>
      </c>
      <c r="AW62" s="17" t="s">
        <v>18</v>
      </c>
      <c r="AX62" s="17" t="s">
        <v>18</v>
      </c>
      <c r="AY62" s="17"/>
      <c r="AZ62" s="19">
        <v>1977</v>
      </c>
      <c r="BA62" s="17" t="s">
        <v>18</v>
      </c>
      <c r="BB62" s="17" t="s">
        <v>18</v>
      </c>
      <c r="BC62" s="17" t="s">
        <v>18</v>
      </c>
      <c r="BD62" s="17" t="s">
        <v>18</v>
      </c>
      <c r="BE62" s="17" t="s">
        <v>18</v>
      </c>
      <c r="BF62" s="17" t="s">
        <v>18</v>
      </c>
      <c r="BG62" s="17"/>
      <c r="BH62" s="19">
        <v>1977</v>
      </c>
      <c r="BI62" s="17" t="s">
        <v>18</v>
      </c>
      <c r="BJ62" s="17" t="s">
        <v>18</v>
      </c>
      <c r="BK62" s="17" t="s">
        <v>18</v>
      </c>
      <c r="BL62" s="17" t="s">
        <v>18</v>
      </c>
      <c r="BM62" s="17" t="s">
        <v>18</v>
      </c>
    </row>
    <row r="63" spans="1:65" x14ac:dyDescent="0.25">
      <c r="A63" s="82" t="s">
        <v>202</v>
      </c>
      <c r="B63" s="22">
        <v>13.864363717390951</v>
      </c>
      <c r="C63" s="22">
        <v>12.227586776184483</v>
      </c>
      <c r="D63" s="22">
        <v>14.277024500977165</v>
      </c>
      <c r="E63" s="22">
        <v>23.720440927819155</v>
      </c>
      <c r="G63" s="19">
        <v>1978</v>
      </c>
      <c r="H63" s="19" t="s">
        <v>18</v>
      </c>
      <c r="I63" s="19" t="s">
        <v>18</v>
      </c>
      <c r="J63" s="19" t="s">
        <v>18</v>
      </c>
      <c r="K63" s="19" t="s">
        <v>18</v>
      </c>
      <c r="L63" s="19" t="s">
        <v>18</v>
      </c>
      <c r="M63" s="19" t="s">
        <v>18</v>
      </c>
      <c r="N63" s="17"/>
      <c r="O63" s="19">
        <v>1978</v>
      </c>
      <c r="P63" s="19" t="s">
        <v>18</v>
      </c>
      <c r="Q63" s="19" t="s">
        <v>18</v>
      </c>
      <c r="R63" s="19" t="s">
        <v>18</v>
      </c>
      <c r="S63" s="19" t="s">
        <v>18</v>
      </c>
      <c r="T63" s="19" t="s">
        <v>18</v>
      </c>
      <c r="U63" s="17"/>
      <c r="V63" s="19">
        <v>1978</v>
      </c>
      <c r="W63" s="19" t="s">
        <v>18</v>
      </c>
      <c r="X63" s="19" t="s">
        <v>18</v>
      </c>
      <c r="Y63" s="19" t="s">
        <v>18</v>
      </c>
      <c r="Z63" s="19" t="s">
        <v>18</v>
      </c>
      <c r="AA63" s="19" t="s">
        <v>18</v>
      </c>
      <c r="AB63" s="19" t="s">
        <v>18</v>
      </c>
      <c r="AC63" s="17"/>
      <c r="AD63" s="19">
        <v>1978</v>
      </c>
      <c r="AE63" s="19" t="s">
        <v>18</v>
      </c>
      <c r="AF63" s="19" t="s">
        <v>18</v>
      </c>
      <c r="AG63" s="19" t="s">
        <v>18</v>
      </c>
      <c r="AH63" s="19" t="s">
        <v>18</v>
      </c>
      <c r="AI63" s="19" t="s">
        <v>18</v>
      </c>
      <c r="AJ63" s="17"/>
      <c r="AK63" s="19">
        <v>1978</v>
      </c>
      <c r="AL63" s="19" t="s">
        <v>18</v>
      </c>
      <c r="AM63" s="19" t="s">
        <v>18</v>
      </c>
      <c r="AN63" s="19" t="s">
        <v>18</v>
      </c>
      <c r="AO63" s="19" t="s">
        <v>18</v>
      </c>
      <c r="AP63" s="19" t="s">
        <v>18</v>
      </c>
      <c r="AQ63" s="19" t="s">
        <v>18</v>
      </c>
      <c r="AR63" s="17"/>
      <c r="AS63" s="19">
        <v>1978</v>
      </c>
      <c r="AT63" s="17" t="s">
        <v>18</v>
      </c>
      <c r="AU63" s="17" t="s">
        <v>18</v>
      </c>
      <c r="AV63" s="17" t="s">
        <v>18</v>
      </c>
      <c r="AW63" s="17" t="s">
        <v>18</v>
      </c>
      <c r="AX63" s="17" t="s">
        <v>18</v>
      </c>
      <c r="AY63" s="17"/>
      <c r="AZ63" s="19">
        <v>1978</v>
      </c>
      <c r="BA63" s="17" t="s">
        <v>18</v>
      </c>
      <c r="BB63" s="17" t="s">
        <v>18</v>
      </c>
      <c r="BC63" s="17" t="s">
        <v>18</v>
      </c>
      <c r="BD63" s="17" t="s">
        <v>18</v>
      </c>
      <c r="BE63" s="17" t="s">
        <v>18</v>
      </c>
      <c r="BF63" s="17" t="s">
        <v>18</v>
      </c>
      <c r="BG63" s="17"/>
      <c r="BH63" s="19">
        <v>1978</v>
      </c>
      <c r="BI63" s="17" t="s">
        <v>18</v>
      </c>
      <c r="BJ63" s="17" t="s">
        <v>18</v>
      </c>
      <c r="BK63" s="17" t="s">
        <v>18</v>
      </c>
      <c r="BL63" s="17" t="s">
        <v>18</v>
      </c>
      <c r="BM63" s="17" t="s">
        <v>18</v>
      </c>
    </row>
    <row r="64" spans="1:65" x14ac:dyDescent="0.25">
      <c r="A64" s="83" t="s">
        <v>203</v>
      </c>
      <c r="B64" s="73">
        <v>16.778567809589223</v>
      </c>
      <c r="C64" s="73">
        <v>16.050751023885212</v>
      </c>
      <c r="D64" s="73">
        <v>17.551935505628368</v>
      </c>
      <c r="E64" s="73">
        <v>19.04379820197498</v>
      </c>
      <c r="G64" s="19">
        <v>1979</v>
      </c>
      <c r="H64" s="17">
        <v>605500</v>
      </c>
      <c r="I64" s="17">
        <v>71875</v>
      </c>
      <c r="J64" s="17">
        <f>K64+L64</f>
        <v>481000</v>
      </c>
      <c r="K64" s="17">
        <v>453100</v>
      </c>
      <c r="L64" s="17">
        <v>27900</v>
      </c>
      <c r="M64" s="17">
        <f>H64-I64-J64</f>
        <v>52625</v>
      </c>
      <c r="N64" s="17"/>
      <c r="O64" s="19">
        <v>1979</v>
      </c>
      <c r="P64" s="17">
        <f>H64</f>
        <v>605500</v>
      </c>
      <c r="Q64" s="17">
        <v>159152</v>
      </c>
      <c r="R64" s="17">
        <v>385100</v>
      </c>
      <c r="S64" s="17">
        <v>60800</v>
      </c>
      <c r="T64" s="17">
        <f>P64-Q64-R64-S64</f>
        <v>448</v>
      </c>
      <c r="U64" s="17"/>
      <c r="V64" s="19">
        <v>1979</v>
      </c>
      <c r="W64" s="17">
        <f>X64+Y64+AB64</f>
        <v>631300</v>
      </c>
      <c r="X64" s="17">
        <v>21700</v>
      </c>
      <c r="Y64" s="17">
        <f t="shared" ref="Y64:Y67" si="1">Z64+AA64</f>
        <v>509900</v>
      </c>
      <c r="Z64" s="17">
        <v>25600</v>
      </c>
      <c r="AA64" s="17">
        <v>484300</v>
      </c>
      <c r="AB64" s="17">
        <v>99700</v>
      </c>
      <c r="AC64" s="17"/>
      <c r="AD64" s="19">
        <v>1979</v>
      </c>
      <c r="AE64" s="17">
        <f t="shared" ref="AE64:AE67" si="2">W64</f>
        <v>631300</v>
      </c>
      <c r="AF64" s="17">
        <v>6700</v>
      </c>
      <c r="AG64" s="17">
        <v>559200</v>
      </c>
      <c r="AH64" s="17">
        <v>45800</v>
      </c>
      <c r="AI64" s="17">
        <f>AE64-AF64-AG64-AH64</f>
        <v>19600</v>
      </c>
      <c r="AJ64" s="17"/>
      <c r="AK64" s="19">
        <v>1979</v>
      </c>
      <c r="AL64" s="17">
        <v>995200</v>
      </c>
      <c r="AM64" s="17">
        <v>389800</v>
      </c>
      <c r="AN64" s="17">
        <f>AO64+AP64</f>
        <v>576700</v>
      </c>
      <c r="AO64" s="17">
        <v>31500</v>
      </c>
      <c r="AP64" s="17">
        <v>545200</v>
      </c>
      <c r="AQ64" s="17">
        <f>AL64-AM64-AN64</f>
        <v>28700</v>
      </c>
      <c r="AR64" s="17"/>
      <c r="AS64" s="19">
        <v>1979</v>
      </c>
      <c r="AT64" s="17">
        <f>AL64</f>
        <v>995200</v>
      </c>
      <c r="AU64" s="17">
        <v>197000</v>
      </c>
      <c r="AV64" s="17">
        <v>749800</v>
      </c>
      <c r="AW64" s="17">
        <v>20600</v>
      </c>
      <c r="AX64" s="17">
        <f>AT64-AU64-AV64-AW64</f>
        <v>27800</v>
      </c>
      <c r="AY64" s="17"/>
      <c r="AZ64" s="19">
        <v>1979</v>
      </c>
      <c r="BA64" s="17">
        <f t="shared" ref="BA64:BA67" si="3">H64+W64+AL64</f>
        <v>2232000</v>
      </c>
      <c r="BB64" s="17">
        <f t="shared" ref="BB64:BB67" si="4">I64+X64+AM64</f>
        <v>483375</v>
      </c>
      <c r="BC64" s="17">
        <f t="shared" ref="BC64:BC67" si="5">J64+Y64+AN64</f>
        <v>1567600</v>
      </c>
      <c r="BD64" s="17">
        <f t="shared" ref="BD64:BD67" si="6">K64+Z64+AO64</f>
        <v>510200</v>
      </c>
      <c r="BE64" s="17">
        <f t="shared" ref="BE64:BE67" si="7">L64+AA64+AP64</f>
        <v>1057400</v>
      </c>
      <c r="BF64" s="17">
        <f t="shared" ref="BF64:BF67" si="8">M64+AB64+AQ64</f>
        <v>181025</v>
      </c>
      <c r="BG64" s="17"/>
      <c r="BH64" s="19">
        <v>1979</v>
      </c>
      <c r="BI64" s="17">
        <f t="shared" ref="BI64:BI67" si="9">P64+AE64+AT64</f>
        <v>2232000</v>
      </c>
      <c r="BJ64" s="17">
        <f t="shared" ref="BJ64:BJ67" si="10">Q64+AF64+AU64</f>
        <v>362852</v>
      </c>
      <c r="BK64" s="17">
        <f t="shared" ref="BK64:BK67" si="11">R64+AG64+AV64</f>
        <v>1694100</v>
      </c>
      <c r="BL64" s="17">
        <f t="shared" ref="BL64:BL67" si="12">S64+AH64+AW64</f>
        <v>127200</v>
      </c>
      <c r="BM64" s="17">
        <f t="shared" ref="BM64:BM67" si="13">T64+AI64+AX64</f>
        <v>47848</v>
      </c>
    </row>
    <row r="65" spans="1:65" x14ac:dyDescent="0.25">
      <c r="A65" s="69" t="s">
        <v>211</v>
      </c>
      <c r="B65" s="87"/>
      <c r="C65" s="87"/>
      <c r="D65" s="87"/>
      <c r="E65" s="87"/>
      <c r="G65" s="19">
        <v>1980</v>
      </c>
      <c r="H65" s="17">
        <v>814700</v>
      </c>
      <c r="I65" s="17">
        <v>94000</v>
      </c>
      <c r="J65" s="17">
        <f t="shared" ref="J65:J67" si="14">K65+L65</f>
        <v>658600</v>
      </c>
      <c r="K65" s="17">
        <v>583800</v>
      </c>
      <c r="L65" s="17">
        <v>74800</v>
      </c>
      <c r="M65" s="17">
        <f t="shared" ref="M65:M67" si="15">H65-I65-J65</f>
        <v>62100</v>
      </c>
      <c r="N65" s="17"/>
      <c r="O65" s="19">
        <v>1980</v>
      </c>
      <c r="P65" s="17">
        <f t="shared" ref="P65:P67" si="16">H65</f>
        <v>814700</v>
      </c>
      <c r="Q65" s="17">
        <v>211700</v>
      </c>
      <c r="R65" s="17">
        <v>543300</v>
      </c>
      <c r="S65" s="17">
        <v>59200</v>
      </c>
      <c r="T65" s="17">
        <f t="shared" ref="T65:T67" si="17">P65-Q65-R65-S65</f>
        <v>500</v>
      </c>
      <c r="U65" s="17"/>
      <c r="V65" s="19">
        <v>1980</v>
      </c>
      <c r="W65" s="17">
        <f t="shared" ref="W65:W67" si="18">X65+Y65+AB65</f>
        <v>833400</v>
      </c>
      <c r="X65" s="17">
        <v>28200</v>
      </c>
      <c r="Y65" s="17">
        <f t="shared" si="1"/>
        <v>708900</v>
      </c>
      <c r="Z65" s="17">
        <v>38100</v>
      </c>
      <c r="AA65" s="17">
        <v>670800</v>
      </c>
      <c r="AB65" s="17">
        <v>96300</v>
      </c>
      <c r="AC65" s="17"/>
      <c r="AD65" s="19">
        <v>1980</v>
      </c>
      <c r="AE65" s="17">
        <f t="shared" si="2"/>
        <v>833400</v>
      </c>
      <c r="AF65" s="17">
        <v>8400</v>
      </c>
      <c r="AG65" s="17">
        <v>754800</v>
      </c>
      <c r="AH65" s="17">
        <v>49700</v>
      </c>
      <c r="AI65" s="17">
        <f t="shared" ref="AI65:AI67" si="19">AE65-AF65-AG65-AH65</f>
        <v>20500</v>
      </c>
      <c r="AJ65" s="17"/>
      <c r="AK65" s="19">
        <v>1980</v>
      </c>
      <c r="AL65" s="17">
        <v>1435100</v>
      </c>
      <c r="AM65" s="17">
        <v>568500</v>
      </c>
      <c r="AN65" s="17">
        <f t="shared" ref="AN65:AN67" si="20">AO65+AP65</f>
        <v>812700</v>
      </c>
      <c r="AO65" s="17">
        <v>46700</v>
      </c>
      <c r="AP65" s="17">
        <v>766000</v>
      </c>
      <c r="AQ65" s="17">
        <f t="shared" ref="AQ65:AQ67" si="21">AL65-AM65-AN65</f>
        <v>53900</v>
      </c>
      <c r="AR65" s="17"/>
      <c r="AS65" s="19">
        <v>1980</v>
      </c>
      <c r="AT65" s="17">
        <f t="shared" ref="AT65:AT67" si="22">AL65</f>
        <v>1435100</v>
      </c>
      <c r="AU65" s="17">
        <v>259500</v>
      </c>
      <c r="AV65" s="17">
        <v>1101800</v>
      </c>
      <c r="AW65" s="17">
        <v>34500</v>
      </c>
      <c r="AX65" s="17">
        <f t="shared" ref="AX65:AX67" si="23">AT65-AU65-AV65-AW65</f>
        <v>39300</v>
      </c>
      <c r="AY65" s="17"/>
      <c r="AZ65" s="19">
        <v>1980</v>
      </c>
      <c r="BA65" s="17">
        <f t="shared" si="3"/>
        <v>3083200</v>
      </c>
      <c r="BB65" s="17">
        <f t="shared" si="4"/>
        <v>690700</v>
      </c>
      <c r="BC65" s="17">
        <f t="shared" si="5"/>
        <v>2180200</v>
      </c>
      <c r="BD65" s="17">
        <f t="shared" si="6"/>
        <v>668600</v>
      </c>
      <c r="BE65" s="17">
        <f t="shared" si="7"/>
        <v>1511600</v>
      </c>
      <c r="BF65" s="17">
        <f t="shared" si="8"/>
        <v>212300</v>
      </c>
      <c r="BG65" s="17"/>
      <c r="BH65" s="19">
        <v>1980</v>
      </c>
      <c r="BI65" s="17">
        <f t="shared" si="9"/>
        <v>3083200</v>
      </c>
      <c r="BJ65" s="17">
        <f t="shared" si="10"/>
        <v>479600</v>
      </c>
      <c r="BK65" s="17">
        <f t="shared" si="11"/>
        <v>2399900</v>
      </c>
      <c r="BL65" s="17">
        <f t="shared" si="12"/>
        <v>143400</v>
      </c>
      <c r="BM65" s="17">
        <f t="shared" si="13"/>
        <v>60300</v>
      </c>
    </row>
    <row r="66" spans="1:65" x14ac:dyDescent="0.25">
      <c r="A66" s="72" t="s">
        <v>200</v>
      </c>
      <c r="B66" s="87">
        <v>43.553006650449205</v>
      </c>
      <c r="C66" s="87">
        <v>39.978732499339806</v>
      </c>
      <c r="D66" s="87">
        <v>43.973176667479962</v>
      </c>
      <c r="E66" s="87">
        <v>61.192665684461723</v>
      </c>
      <c r="G66" s="19">
        <v>1981</v>
      </c>
      <c r="H66" s="17">
        <v>1157900</v>
      </c>
      <c r="I66" s="17">
        <v>133000</v>
      </c>
      <c r="J66" s="17">
        <f t="shared" si="14"/>
        <v>951200</v>
      </c>
      <c r="K66" s="17">
        <v>871000</v>
      </c>
      <c r="L66" s="17">
        <v>80200</v>
      </c>
      <c r="M66" s="17">
        <f t="shared" si="15"/>
        <v>73700</v>
      </c>
      <c r="N66" s="17"/>
      <c r="O66" s="19">
        <v>1981</v>
      </c>
      <c r="P66" s="17">
        <f t="shared" si="16"/>
        <v>1157900</v>
      </c>
      <c r="Q66" s="17">
        <v>305900</v>
      </c>
      <c r="R66" s="17">
        <v>791200</v>
      </c>
      <c r="S66" s="17">
        <v>60300</v>
      </c>
      <c r="T66" s="17">
        <f t="shared" si="17"/>
        <v>500</v>
      </c>
      <c r="U66" s="17"/>
      <c r="V66" s="19">
        <v>1981</v>
      </c>
      <c r="W66" s="17">
        <f t="shared" si="18"/>
        <v>1309600</v>
      </c>
      <c r="X66" s="17">
        <v>54000</v>
      </c>
      <c r="Y66" s="17">
        <f t="shared" si="1"/>
        <v>1130000</v>
      </c>
      <c r="Z66" s="17">
        <v>59100</v>
      </c>
      <c r="AA66" s="17">
        <v>1070900</v>
      </c>
      <c r="AB66" s="17">
        <v>125600</v>
      </c>
      <c r="AC66" s="17"/>
      <c r="AD66" s="19">
        <v>1981</v>
      </c>
      <c r="AE66" s="17">
        <f t="shared" si="2"/>
        <v>1309600</v>
      </c>
      <c r="AF66" s="17">
        <v>16200</v>
      </c>
      <c r="AG66" s="17">
        <v>1192800</v>
      </c>
      <c r="AH66" s="17">
        <v>59800</v>
      </c>
      <c r="AI66" s="17">
        <f t="shared" si="19"/>
        <v>40800</v>
      </c>
      <c r="AK66" s="19">
        <v>1981</v>
      </c>
      <c r="AL66" s="17">
        <v>2108400</v>
      </c>
      <c r="AM66" s="17">
        <v>798100</v>
      </c>
      <c r="AN66" s="17">
        <f t="shared" si="20"/>
        <v>1218700</v>
      </c>
      <c r="AO66" s="17">
        <v>89300</v>
      </c>
      <c r="AP66" s="17">
        <v>1129400</v>
      </c>
      <c r="AQ66" s="17">
        <f t="shared" si="21"/>
        <v>91600</v>
      </c>
      <c r="AR66" s="17"/>
      <c r="AS66" s="19">
        <v>1981</v>
      </c>
      <c r="AT66" s="17">
        <f t="shared" si="22"/>
        <v>2108400</v>
      </c>
      <c r="AU66" s="17">
        <v>314800</v>
      </c>
      <c r="AV66" s="17">
        <v>1695000</v>
      </c>
      <c r="AW66" s="17">
        <v>45400</v>
      </c>
      <c r="AX66" s="17">
        <f t="shared" si="23"/>
        <v>53200</v>
      </c>
      <c r="AZ66" s="19">
        <v>1981</v>
      </c>
      <c r="BA66" s="17">
        <f t="shared" si="3"/>
        <v>4575900</v>
      </c>
      <c r="BB66" s="17">
        <f t="shared" si="4"/>
        <v>985100</v>
      </c>
      <c r="BC66" s="17">
        <f t="shared" si="5"/>
        <v>3299900</v>
      </c>
      <c r="BD66" s="17">
        <f t="shared" si="6"/>
        <v>1019400</v>
      </c>
      <c r="BE66" s="17">
        <f t="shared" si="7"/>
        <v>2280500</v>
      </c>
      <c r="BF66" s="17">
        <f t="shared" si="8"/>
        <v>290900</v>
      </c>
      <c r="BG66" s="17"/>
      <c r="BH66" s="19">
        <v>1981</v>
      </c>
      <c r="BI66" s="17">
        <f t="shared" si="9"/>
        <v>4575900</v>
      </c>
      <c r="BJ66" s="17">
        <f t="shared" si="10"/>
        <v>636900</v>
      </c>
      <c r="BK66" s="17">
        <f t="shared" si="11"/>
        <v>3679000</v>
      </c>
      <c r="BL66" s="17">
        <f t="shared" si="12"/>
        <v>165500</v>
      </c>
      <c r="BM66" s="17">
        <f t="shared" si="13"/>
        <v>94500</v>
      </c>
    </row>
    <row r="67" spans="1:65" x14ac:dyDescent="0.25">
      <c r="A67" s="82" t="s">
        <v>201</v>
      </c>
      <c r="B67" s="22">
        <v>13.964020437642292</v>
      </c>
      <c r="C67" s="22">
        <v>12.564744499792511</v>
      </c>
      <c r="D67" s="22">
        <v>13.298078931364193</v>
      </c>
      <c r="E67" s="22">
        <v>19.44647122968129</v>
      </c>
      <c r="G67" s="60">
        <v>1982</v>
      </c>
      <c r="H67" s="62">
        <v>2619000</v>
      </c>
      <c r="I67" s="62">
        <v>177000</v>
      </c>
      <c r="J67" s="62">
        <f t="shared" si="14"/>
        <v>2460300</v>
      </c>
      <c r="K67" s="62">
        <v>2125000</v>
      </c>
      <c r="L67" s="62">
        <v>335300</v>
      </c>
      <c r="M67" s="62">
        <f t="shared" si="15"/>
        <v>-18300</v>
      </c>
      <c r="N67" s="62"/>
      <c r="O67" s="60">
        <v>1982</v>
      </c>
      <c r="P67" s="62">
        <f t="shared" si="16"/>
        <v>2619000</v>
      </c>
      <c r="Q67" s="62">
        <v>537300</v>
      </c>
      <c r="R67" s="62">
        <v>1788900</v>
      </c>
      <c r="S67" s="62">
        <v>292400</v>
      </c>
      <c r="T67" s="62">
        <f t="shared" si="17"/>
        <v>400</v>
      </c>
      <c r="U67" s="62"/>
      <c r="V67" s="60">
        <v>1982</v>
      </c>
      <c r="W67" s="62">
        <f t="shared" si="18"/>
        <v>3588800</v>
      </c>
      <c r="X67" s="62">
        <v>106500</v>
      </c>
      <c r="Y67" s="62">
        <f t="shared" si="1"/>
        <v>2752700</v>
      </c>
      <c r="Z67" s="62">
        <v>89600</v>
      </c>
      <c r="AA67" s="62">
        <v>2663100</v>
      </c>
      <c r="AB67" s="62">
        <v>729600</v>
      </c>
      <c r="AC67" s="62"/>
      <c r="AD67" s="60">
        <v>1982</v>
      </c>
      <c r="AE67" s="62">
        <f t="shared" si="2"/>
        <v>3588800</v>
      </c>
      <c r="AF67" s="62">
        <v>20900</v>
      </c>
      <c r="AG67" s="62">
        <v>3418100</v>
      </c>
      <c r="AH67" s="62">
        <v>63500</v>
      </c>
      <c r="AI67" s="62">
        <f t="shared" si="19"/>
        <v>86300</v>
      </c>
      <c r="AJ67" s="64"/>
      <c r="AK67" s="60">
        <v>1982</v>
      </c>
      <c r="AL67" s="62">
        <v>3972700</v>
      </c>
      <c r="AM67" s="62">
        <v>1594200</v>
      </c>
      <c r="AN67" s="62">
        <f t="shared" si="20"/>
        <v>2186400</v>
      </c>
      <c r="AO67" s="62">
        <v>191200</v>
      </c>
      <c r="AP67" s="62">
        <v>1995200</v>
      </c>
      <c r="AQ67" s="62">
        <f t="shared" si="21"/>
        <v>192100</v>
      </c>
      <c r="AR67" s="62"/>
      <c r="AS67" s="60">
        <v>1982</v>
      </c>
      <c r="AT67" s="62">
        <f t="shared" si="22"/>
        <v>3972700</v>
      </c>
      <c r="AU67" s="62">
        <v>468700</v>
      </c>
      <c r="AV67" s="62">
        <v>3318300</v>
      </c>
      <c r="AW67" s="62">
        <v>117600</v>
      </c>
      <c r="AX67" s="62">
        <f t="shared" si="23"/>
        <v>68100</v>
      </c>
      <c r="AY67" s="64"/>
      <c r="AZ67" s="60">
        <v>1982</v>
      </c>
      <c r="BA67" s="62">
        <f t="shared" si="3"/>
        <v>10180500</v>
      </c>
      <c r="BB67" s="62">
        <f t="shared" si="4"/>
        <v>1877700</v>
      </c>
      <c r="BC67" s="62">
        <f t="shared" si="5"/>
        <v>7399400</v>
      </c>
      <c r="BD67" s="62">
        <f t="shared" si="6"/>
        <v>2405800</v>
      </c>
      <c r="BE67" s="62">
        <f t="shared" si="7"/>
        <v>4993600</v>
      </c>
      <c r="BF67" s="62">
        <f t="shared" si="8"/>
        <v>903400</v>
      </c>
      <c r="BG67" s="62"/>
      <c r="BH67" s="60">
        <v>1982</v>
      </c>
      <c r="BI67" s="62">
        <f t="shared" si="9"/>
        <v>10180500</v>
      </c>
      <c r="BJ67" s="62">
        <f t="shared" si="10"/>
        <v>1026900</v>
      </c>
      <c r="BK67" s="62">
        <f t="shared" si="11"/>
        <v>8525300</v>
      </c>
      <c r="BL67" s="62">
        <f t="shared" si="12"/>
        <v>473500</v>
      </c>
      <c r="BM67" s="62">
        <f t="shared" si="13"/>
        <v>154800</v>
      </c>
    </row>
    <row r="68" spans="1:65" x14ac:dyDescent="0.25">
      <c r="A68" s="82" t="s">
        <v>202</v>
      </c>
      <c r="B68" s="22">
        <v>13.468756736999268</v>
      </c>
      <c r="C68" s="22">
        <v>11.925166515008796</v>
      </c>
      <c r="D68" s="22">
        <v>13.715527192280236</v>
      </c>
      <c r="E68" s="22">
        <v>23.347763859287351</v>
      </c>
    </row>
    <row r="69" spans="1:65" x14ac:dyDescent="0.25">
      <c r="A69" s="84" t="s">
        <v>203</v>
      </c>
      <c r="B69" s="80">
        <v>16.120229475807648</v>
      </c>
      <c r="C69" s="80">
        <v>15.488821484538498</v>
      </c>
      <c r="D69" s="80">
        <v>16.959570543835532</v>
      </c>
      <c r="E69" s="80">
        <v>18.398430595493082</v>
      </c>
      <c r="G69" s="29" t="s">
        <v>216</v>
      </c>
      <c r="H69" s="30"/>
      <c r="I69" s="30"/>
      <c r="BF69" s="96"/>
      <c r="BM69" s="95"/>
    </row>
    <row r="70" spans="1:65" x14ac:dyDescent="0.25">
      <c r="A70" s="90" t="s">
        <v>212</v>
      </c>
      <c r="B70" s="90"/>
      <c r="C70" s="90"/>
      <c r="D70" s="90"/>
      <c r="E70" s="90"/>
      <c r="BF70" s="96"/>
      <c r="BM70" s="95"/>
    </row>
    <row r="71" spans="1:65" x14ac:dyDescent="0.25">
      <c r="BF71" s="96"/>
      <c r="BM71" s="95"/>
    </row>
    <row r="72" spans="1:65" x14ac:dyDescent="0.25">
      <c r="BF72" s="96"/>
      <c r="BM72" s="95"/>
    </row>
  </sheetData>
  <mergeCells count="53">
    <mergeCell ref="BL2:BL4"/>
    <mergeCell ref="BM2:BM4"/>
    <mergeCell ref="G2:G4"/>
    <mergeCell ref="O2:O4"/>
    <mergeCell ref="V2:V4"/>
    <mergeCell ref="AD2:AD4"/>
    <mergeCell ref="AK2:AK4"/>
    <mergeCell ref="AS2:AS4"/>
    <mergeCell ref="AZ2:AZ4"/>
    <mergeCell ref="BH2:BH4"/>
    <mergeCell ref="BD2:BD4"/>
    <mergeCell ref="BE2:BE4"/>
    <mergeCell ref="BF2:BF4"/>
    <mergeCell ref="BI2:BI4"/>
    <mergeCell ref="BJ2:BJ4"/>
    <mergeCell ref="BK2:BK4"/>
    <mergeCell ref="BC2:BC4"/>
    <mergeCell ref="AN2:AN4"/>
    <mergeCell ref="AO2:AO4"/>
    <mergeCell ref="AP2:AP4"/>
    <mergeCell ref="AQ2:AQ4"/>
    <mergeCell ref="AT2:AT4"/>
    <mergeCell ref="AU2:AU4"/>
    <mergeCell ref="AV2:AV4"/>
    <mergeCell ref="AW2:AW4"/>
    <mergeCell ref="AX2:AX4"/>
    <mergeCell ref="BA2:BA4"/>
    <mergeCell ref="BB2:BB4"/>
    <mergeCell ref="AM2:AM4"/>
    <mergeCell ref="X2:X4"/>
    <mergeCell ref="Y2:Y4"/>
    <mergeCell ref="Z2:Z4"/>
    <mergeCell ref="AA2:AA4"/>
    <mergeCell ref="AB2:AB4"/>
    <mergeCell ref="AE2:AE4"/>
    <mergeCell ref="AF2:AF4"/>
    <mergeCell ref="AG2:AG4"/>
    <mergeCell ref="AH2:AH4"/>
    <mergeCell ref="AI2:AI4"/>
    <mergeCell ref="AL2:AL4"/>
    <mergeCell ref="A2:E4"/>
    <mergeCell ref="W2:W4"/>
    <mergeCell ref="H2:H4"/>
    <mergeCell ref="I2:I4"/>
    <mergeCell ref="J2:J4"/>
    <mergeCell ref="K2:K4"/>
    <mergeCell ref="L2:L4"/>
    <mergeCell ref="M2:M4"/>
    <mergeCell ref="P2:P4"/>
    <mergeCell ref="Q2:Q4"/>
    <mergeCell ref="R2:R4"/>
    <mergeCell ref="S2:S4"/>
    <mergeCell ref="T2:T4"/>
  </mergeCells>
  <pageMargins left="0.7" right="0.7" top="0.75" bottom="0.75" header="0.3" footer="0.3"/>
  <pageSetup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P86"/>
  <sheetViews>
    <sheetView workbookViewId="0">
      <selection activeCell="E86" sqref="E86"/>
    </sheetView>
  </sheetViews>
  <sheetFormatPr baseColWidth="10" defaultRowHeight="15.75" x14ac:dyDescent="0.25"/>
  <cols>
    <col min="1" max="1" width="13.85546875" style="2" customWidth="1"/>
    <col min="2" max="2" width="10.85546875" style="2"/>
    <col min="3" max="4" width="15.85546875" style="2" customWidth="1"/>
    <col min="5" max="5" width="23" style="2" customWidth="1"/>
    <col min="6" max="6" width="5" style="2" customWidth="1"/>
    <col min="7" max="7" width="16.85546875" style="2" customWidth="1"/>
    <col min="8" max="8" width="18.7109375" style="2" customWidth="1"/>
    <col min="9" max="9" width="17.42578125" style="2" customWidth="1"/>
    <col min="10" max="10" width="13" style="2" customWidth="1"/>
    <col min="11" max="16384" width="11.42578125" style="2"/>
  </cols>
  <sheetData>
    <row r="1" spans="1:10" x14ac:dyDescent="0.25">
      <c r="F1" s="1"/>
    </row>
    <row r="2" spans="1:10" ht="15.75" customHeight="1" x14ac:dyDescent="0.25">
      <c r="A2" s="145" t="s">
        <v>278</v>
      </c>
      <c r="B2" s="145" t="s">
        <v>128</v>
      </c>
      <c r="C2" s="145" t="s">
        <v>230</v>
      </c>
      <c r="D2" s="145" t="s">
        <v>231</v>
      </c>
      <c r="E2" s="145" t="s">
        <v>234</v>
      </c>
      <c r="F2" s="14"/>
      <c r="G2" s="145" t="s">
        <v>232</v>
      </c>
      <c r="H2" s="145" t="s">
        <v>233</v>
      </c>
      <c r="I2" s="145" t="s">
        <v>235</v>
      </c>
      <c r="J2" s="145" t="s">
        <v>233</v>
      </c>
    </row>
    <row r="3" spans="1:10" x14ac:dyDescent="0.25">
      <c r="A3" s="146"/>
      <c r="B3" s="146"/>
      <c r="C3" s="146"/>
      <c r="D3" s="146"/>
      <c r="E3" s="146"/>
      <c r="F3" s="14"/>
      <c r="G3" s="146"/>
      <c r="H3" s="146"/>
      <c r="I3" s="146"/>
      <c r="J3" s="146"/>
    </row>
    <row r="4" spans="1:10" ht="16.5" thickBot="1" x14ac:dyDescent="0.3">
      <c r="A4" s="147"/>
      <c r="B4" s="147"/>
      <c r="C4" s="147"/>
      <c r="D4" s="147"/>
      <c r="E4" s="147"/>
      <c r="F4" s="14"/>
      <c r="G4" s="147"/>
      <c r="H4" s="147"/>
      <c r="I4" s="147"/>
      <c r="J4" s="147"/>
    </row>
    <row r="5" spans="1:10" ht="16.5" thickTop="1" x14ac:dyDescent="0.25">
      <c r="B5" s="16">
        <v>1920</v>
      </c>
      <c r="C5" s="15" t="s">
        <v>18</v>
      </c>
      <c r="D5" s="15" t="s">
        <v>18</v>
      </c>
      <c r="E5" s="15" t="s">
        <v>18</v>
      </c>
      <c r="F5" s="1"/>
      <c r="G5" s="15" t="s">
        <v>18</v>
      </c>
      <c r="H5" s="15" t="s">
        <v>18</v>
      </c>
      <c r="I5" s="15" t="s">
        <v>18</v>
      </c>
      <c r="J5" s="15" t="s">
        <v>18</v>
      </c>
    </row>
    <row r="6" spans="1:10" x14ac:dyDescent="0.25">
      <c r="A6" s="71">
        <v>2.04</v>
      </c>
      <c r="B6" s="16">
        <v>1921</v>
      </c>
      <c r="C6" s="15" t="s">
        <v>18</v>
      </c>
      <c r="D6" s="15" t="s">
        <v>18</v>
      </c>
      <c r="E6" s="15" t="s">
        <v>18</v>
      </c>
      <c r="F6" s="1"/>
      <c r="G6" s="15" t="s">
        <v>18</v>
      </c>
      <c r="H6" s="15" t="s">
        <v>18</v>
      </c>
      <c r="I6" s="15" t="s">
        <v>18</v>
      </c>
      <c r="J6" s="15" t="s">
        <v>18</v>
      </c>
    </row>
    <row r="7" spans="1:10" x14ac:dyDescent="0.25">
      <c r="A7" s="71">
        <v>2.0449999999999999</v>
      </c>
      <c r="B7" s="16">
        <v>1922</v>
      </c>
      <c r="C7" s="15" t="s">
        <v>18</v>
      </c>
      <c r="D7" s="15" t="s">
        <v>18</v>
      </c>
      <c r="E7" s="15" t="s">
        <v>18</v>
      </c>
      <c r="F7" s="1"/>
      <c r="G7" s="15" t="s">
        <v>18</v>
      </c>
      <c r="H7" s="15" t="s">
        <v>18</v>
      </c>
      <c r="I7" s="15" t="s">
        <v>18</v>
      </c>
      <c r="J7" s="15" t="s">
        <v>18</v>
      </c>
    </row>
    <row r="8" spans="1:10" x14ac:dyDescent="0.25">
      <c r="A8" s="71">
        <v>2.0549999999999997</v>
      </c>
      <c r="B8" s="16">
        <v>1923</v>
      </c>
      <c r="C8" s="15" t="s">
        <v>18</v>
      </c>
      <c r="D8" s="15" t="s">
        <v>18</v>
      </c>
      <c r="E8" s="15" t="s">
        <v>18</v>
      </c>
      <c r="G8" s="15" t="s">
        <v>18</v>
      </c>
      <c r="H8" s="15" t="s">
        <v>18</v>
      </c>
      <c r="I8" s="15" t="s">
        <v>18</v>
      </c>
      <c r="J8" s="15" t="s">
        <v>18</v>
      </c>
    </row>
    <row r="9" spans="1:10" x14ac:dyDescent="0.25">
      <c r="A9" s="71">
        <v>2.0649999999999999</v>
      </c>
      <c r="B9" s="16">
        <v>1924</v>
      </c>
      <c r="C9" s="15" t="s">
        <v>18</v>
      </c>
      <c r="D9" s="15" t="s">
        <v>18</v>
      </c>
      <c r="E9" s="15" t="s">
        <v>18</v>
      </c>
      <c r="G9" s="15" t="s">
        <v>18</v>
      </c>
      <c r="H9" s="15" t="s">
        <v>18</v>
      </c>
      <c r="I9" s="15" t="s">
        <v>18</v>
      </c>
      <c r="J9" s="15" t="s">
        <v>18</v>
      </c>
    </row>
    <row r="10" spans="1:10" x14ac:dyDescent="0.25">
      <c r="A10" s="71">
        <v>2.0699999999999998</v>
      </c>
      <c r="B10" s="16">
        <v>1925</v>
      </c>
      <c r="C10" s="22">
        <v>27.4</v>
      </c>
      <c r="D10" s="76">
        <f>C10*A10</f>
        <v>56.717999999999989</v>
      </c>
      <c r="E10" s="41"/>
      <c r="F10" s="41"/>
      <c r="G10" s="41">
        <v>52</v>
      </c>
      <c r="H10" s="139">
        <f t="shared" ref="H10:H41" si="0">D10-G10</f>
        <v>4.7179999999999893</v>
      </c>
      <c r="I10" s="140">
        <f>G10/A10</f>
        <v>25.120772946859905</v>
      </c>
      <c r="J10" s="139">
        <f>C10-I10</f>
        <v>2.2792270531400938</v>
      </c>
    </row>
    <row r="11" spans="1:10" x14ac:dyDescent="0.25">
      <c r="A11" s="71">
        <v>2.3199999999999998</v>
      </c>
      <c r="B11" s="16">
        <v>1926</v>
      </c>
      <c r="C11" s="22">
        <v>17.7</v>
      </c>
      <c r="D11" s="76">
        <f t="shared" ref="D11:D74" si="1">C11*A11</f>
        <v>41.063999999999993</v>
      </c>
      <c r="E11" s="139">
        <f>C11-C10</f>
        <v>-9.6999999999999993</v>
      </c>
      <c r="F11" s="41"/>
      <c r="G11" s="41">
        <v>36</v>
      </c>
      <c r="H11" s="139">
        <f t="shared" si="0"/>
        <v>5.063999999999993</v>
      </c>
      <c r="I11" s="140">
        <f t="shared" ref="I11:I74" si="2">G11/A11</f>
        <v>15.517241379310345</v>
      </c>
      <c r="J11" s="139">
        <f t="shared" ref="J11:J74" si="3">C11-I11</f>
        <v>2.1827586206896541</v>
      </c>
    </row>
    <row r="12" spans="1:10" x14ac:dyDescent="0.25">
      <c r="A12" s="71">
        <v>2.19</v>
      </c>
      <c r="B12" s="16">
        <v>1927</v>
      </c>
      <c r="C12" s="22">
        <v>16.2</v>
      </c>
      <c r="D12" s="76">
        <f t="shared" si="1"/>
        <v>35.477999999999994</v>
      </c>
      <c r="E12" s="139">
        <f t="shared" ref="E12:E75" si="4">C12-C11</f>
        <v>-1.5</v>
      </c>
      <c r="F12" s="41"/>
      <c r="G12" s="41">
        <v>32</v>
      </c>
      <c r="H12" s="139">
        <f t="shared" si="0"/>
        <v>3.4779999999999944</v>
      </c>
      <c r="I12" s="140">
        <f t="shared" si="2"/>
        <v>14.611872146118722</v>
      </c>
      <c r="J12" s="139">
        <f t="shared" si="3"/>
        <v>1.5881278538812769</v>
      </c>
    </row>
    <row r="13" spans="1:10" x14ac:dyDescent="0.25">
      <c r="A13" s="71">
        <v>2.16</v>
      </c>
      <c r="B13" s="16">
        <v>1928</v>
      </c>
      <c r="C13" s="22">
        <v>19.8</v>
      </c>
      <c r="D13" s="76">
        <f t="shared" si="1"/>
        <v>42.768000000000008</v>
      </c>
      <c r="E13" s="139">
        <f t="shared" si="4"/>
        <v>3.6000000000000014</v>
      </c>
      <c r="F13" s="41"/>
      <c r="G13" s="41">
        <v>41</v>
      </c>
      <c r="H13" s="139">
        <f t="shared" si="0"/>
        <v>1.7680000000000078</v>
      </c>
      <c r="I13" s="140">
        <f t="shared" si="2"/>
        <v>18.981481481481481</v>
      </c>
      <c r="J13" s="139">
        <f t="shared" si="3"/>
        <v>0.81851851851851976</v>
      </c>
    </row>
    <row r="14" spans="1:10" x14ac:dyDescent="0.25">
      <c r="A14" s="71">
        <v>2.16</v>
      </c>
      <c r="B14" s="16">
        <v>1929</v>
      </c>
      <c r="C14" s="22">
        <v>25</v>
      </c>
      <c r="D14" s="76">
        <f t="shared" si="1"/>
        <v>54</v>
      </c>
      <c r="E14" s="139">
        <f t="shared" si="4"/>
        <v>5.1999999999999993</v>
      </c>
      <c r="F14" s="41"/>
      <c r="G14" s="41">
        <v>52</v>
      </c>
      <c r="H14" s="139">
        <f t="shared" si="0"/>
        <v>2</v>
      </c>
      <c r="I14" s="140">
        <f t="shared" si="2"/>
        <v>24.074074074074073</v>
      </c>
      <c r="J14" s="139">
        <f t="shared" si="3"/>
        <v>0.92592592592592737</v>
      </c>
    </row>
    <row r="15" spans="1:10" x14ac:dyDescent="0.25">
      <c r="A15" s="71">
        <v>2.5</v>
      </c>
      <c r="B15" s="16">
        <v>1930</v>
      </c>
      <c r="C15" s="22">
        <v>13.6</v>
      </c>
      <c r="D15" s="76">
        <f t="shared" si="1"/>
        <v>34</v>
      </c>
      <c r="E15" s="139">
        <f t="shared" si="4"/>
        <v>-11.4</v>
      </c>
      <c r="F15" s="41"/>
      <c r="G15" s="41">
        <v>31</v>
      </c>
      <c r="H15" s="139">
        <f t="shared" si="0"/>
        <v>3</v>
      </c>
      <c r="I15" s="140">
        <f t="shared" si="2"/>
        <v>12.4</v>
      </c>
      <c r="J15" s="139">
        <f t="shared" si="3"/>
        <v>1.1999999999999993</v>
      </c>
    </row>
    <row r="16" spans="1:10" x14ac:dyDescent="0.25">
      <c r="A16" s="71">
        <v>2.57</v>
      </c>
      <c r="B16" s="16">
        <v>1931</v>
      </c>
      <c r="C16" s="22">
        <v>9.6999999999999993</v>
      </c>
      <c r="D16" s="76">
        <f t="shared" si="1"/>
        <v>24.928999999999995</v>
      </c>
      <c r="E16" s="139">
        <f t="shared" si="4"/>
        <v>-3.9000000000000004</v>
      </c>
      <c r="F16" s="41"/>
      <c r="G16" s="41">
        <v>27</v>
      </c>
      <c r="H16" s="139">
        <f t="shared" si="0"/>
        <v>-2.0710000000000051</v>
      </c>
      <c r="I16" s="140">
        <f t="shared" si="2"/>
        <v>10.505836575875486</v>
      </c>
      <c r="J16" s="139">
        <f t="shared" si="3"/>
        <v>-0.80583657587548707</v>
      </c>
    </row>
    <row r="17" spans="1:10" x14ac:dyDescent="0.25">
      <c r="A17" s="71">
        <v>3.09</v>
      </c>
      <c r="B17" s="16">
        <v>1932</v>
      </c>
      <c r="C17" s="22">
        <v>31.2</v>
      </c>
      <c r="D17" s="76">
        <f t="shared" si="1"/>
        <v>96.407999999999987</v>
      </c>
      <c r="E17" s="139">
        <f t="shared" si="4"/>
        <v>21.5</v>
      </c>
      <c r="F17" s="41"/>
      <c r="G17" s="41">
        <v>76</v>
      </c>
      <c r="H17" s="139">
        <f t="shared" si="0"/>
        <v>20.407999999999987</v>
      </c>
      <c r="I17" s="140">
        <f t="shared" si="2"/>
        <v>24.595469255663431</v>
      </c>
      <c r="J17" s="139">
        <f t="shared" si="3"/>
        <v>6.6045307443365679</v>
      </c>
    </row>
    <row r="18" spans="1:10" x14ac:dyDescent="0.25">
      <c r="A18" s="71">
        <v>3.6</v>
      </c>
      <c r="B18" s="16">
        <v>1933</v>
      </c>
      <c r="C18" s="22">
        <v>36.799999999999997</v>
      </c>
      <c r="D18" s="76">
        <f t="shared" si="1"/>
        <v>132.47999999999999</v>
      </c>
      <c r="E18" s="139">
        <f t="shared" si="4"/>
        <v>5.5999999999999979</v>
      </c>
      <c r="F18" s="41"/>
      <c r="G18" s="140">
        <f>'Rec y Obligaciones'!C18</f>
        <v>131</v>
      </c>
      <c r="H18" s="139">
        <f t="shared" si="0"/>
        <v>1.4799999999999898</v>
      </c>
      <c r="I18" s="140">
        <f t="shared" si="2"/>
        <v>36.388888888888886</v>
      </c>
      <c r="J18" s="139">
        <f t="shared" si="3"/>
        <v>0.41111111111111143</v>
      </c>
    </row>
    <row r="19" spans="1:10" x14ac:dyDescent="0.25">
      <c r="A19" s="71">
        <v>3.6</v>
      </c>
      <c r="B19" s="16">
        <v>1934</v>
      </c>
      <c r="C19" s="22">
        <v>52.9</v>
      </c>
      <c r="D19" s="76">
        <f t="shared" si="1"/>
        <v>190.44</v>
      </c>
      <c r="E19" s="139">
        <f t="shared" si="4"/>
        <v>16.100000000000001</v>
      </c>
      <c r="F19" s="41"/>
      <c r="G19" s="140">
        <f>'Rec y Obligaciones'!C19</f>
        <v>191</v>
      </c>
      <c r="H19" s="139">
        <f t="shared" si="0"/>
        <v>-0.56000000000000227</v>
      </c>
      <c r="I19" s="140">
        <f t="shared" si="2"/>
        <v>53.055555555555557</v>
      </c>
      <c r="J19" s="139">
        <f t="shared" si="3"/>
        <v>-0.15555555555555856</v>
      </c>
    </row>
    <row r="20" spans="1:10" x14ac:dyDescent="0.25">
      <c r="A20" s="71">
        <v>3.6</v>
      </c>
      <c r="B20" s="16">
        <v>1935</v>
      </c>
      <c r="C20" s="22">
        <v>93.2</v>
      </c>
      <c r="D20" s="76">
        <f t="shared" si="1"/>
        <v>335.52000000000004</v>
      </c>
      <c r="E20" s="139">
        <f t="shared" si="4"/>
        <v>40.300000000000004</v>
      </c>
      <c r="F20" s="41"/>
      <c r="G20" s="140">
        <f>'Rec y Obligaciones'!C20</f>
        <v>335</v>
      </c>
      <c r="H20" s="139">
        <f t="shared" si="0"/>
        <v>0.52000000000003865</v>
      </c>
      <c r="I20" s="140">
        <f t="shared" si="2"/>
        <v>93.055555555555557</v>
      </c>
      <c r="J20" s="139">
        <f t="shared" si="3"/>
        <v>0.14444444444444571</v>
      </c>
    </row>
    <row r="21" spans="1:10" x14ac:dyDescent="0.25">
      <c r="A21" s="71">
        <v>3.6</v>
      </c>
      <c r="B21" s="16">
        <v>1936</v>
      </c>
      <c r="C21" s="22">
        <v>89</v>
      </c>
      <c r="D21" s="76">
        <f t="shared" si="1"/>
        <v>320.40000000000003</v>
      </c>
      <c r="E21" s="139">
        <f t="shared" si="4"/>
        <v>-4.2000000000000028</v>
      </c>
      <c r="F21" s="41"/>
      <c r="G21" s="140">
        <f>'Rec y Obligaciones'!C21</f>
        <v>322</v>
      </c>
      <c r="H21" s="139">
        <f t="shared" si="0"/>
        <v>-1.5999999999999659</v>
      </c>
      <c r="I21" s="140">
        <f t="shared" si="2"/>
        <v>89.444444444444443</v>
      </c>
      <c r="J21" s="139">
        <f t="shared" si="3"/>
        <v>-0.44444444444444287</v>
      </c>
    </row>
    <row r="22" spans="1:10" x14ac:dyDescent="0.25">
      <c r="A22" s="71">
        <v>3.6</v>
      </c>
      <c r="B22" s="16">
        <v>1937</v>
      </c>
      <c r="C22" s="22">
        <v>55.4</v>
      </c>
      <c r="D22" s="76">
        <f t="shared" si="1"/>
        <v>199.44</v>
      </c>
      <c r="E22" s="139">
        <f t="shared" si="4"/>
        <v>-33.6</v>
      </c>
      <c r="F22" s="41"/>
      <c r="G22" s="140">
        <f>'Rec y Obligaciones'!C22</f>
        <v>202</v>
      </c>
      <c r="H22" s="139">
        <f t="shared" si="0"/>
        <v>-2.5600000000000023</v>
      </c>
      <c r="I22" s="140">
        <f t="shared" si="2"/>
        <v>56.111111111111107</v>
      </c>
      <c r="J22" s="139">
        <f t="shared" si="3"/>
        <v>-0.71111111111110858</v>
      </c>
    </row>
    <row r="23" spans="1:10" x14ac:dyDescent="0.25">
      <c r="A23" s="71">
        <v>4.91</v>
      </c>
      <c r="B23" s="16">
        <v>1938</v>
      </c>
      <c r="C23" s="22">
        <v>43.2</v>
      </c>
      <c r="D23" s="76">
        <f t="shared" si="1"/>
        <v>212.11200000000002</v>
      </c>
      <c r="E23" s="139">
        <f t="shared" si="4"/>
        <v>-12.199999999999996</v>
      </c>
      <c r="F23" s="41"/>
      <c r="G23" s="140">
        <f>'Rec y Obligaciones'!C23</f>
        <v>212</v>
      </c>
      <c r="H23" s="139">
        <f t="shared" si="0"/>
        <v>0.11200000000002319</v>
      </c>
      <c r="I23" s="140">
        <f t="shared" si="2"/>
        <v>43.177189409368637</v>
      </c>
      <c r="J23" s="139">
        <f t="shared" si="3"/>
        <v>2.2810590631365812E-2</v>
      </c>
    </row>
    <row r="24" spans="1:10" x14ac:dyDescent="0.25">
      <c r="A24" s="71">
        <v>4.8499999999999996</v>
      </c>
      <c r="B24" s="16">
        <v>1939</v>
      </c>
      <c r="C24" s="22">
        <v>41.4</v>
      </c>
      <c r="D24" s="76">
        <f t="shared" si="1"/>
        <v>200.79</v>
      </c>
      <c r="E24" s="139">
        <f t="shared" si="4"/>
        <v>-1.8000000000000043</v>
      </c>
      <c r="F24" s="41"/>
      <c r="G24" s="140">
        <f>'Rec y Obligaciones'!C24</f>
        <v>210</v>
      </c>
      <c r="H24" s="139">
        <f t="shared" si="0"/>
        <v>-9.210000000000008</v>
      </c>
      <c r="I24" s="140">
        <f t="shared" si="2"/>
        <v>43.298969072164951</v>
      </c>
      <c r="J24" s="139">
        <f t="shared" si="3"/>
        <v>-1.8989690721649524</v>
      </c>
    </row>
    <row r="25" spans="1:10" x14ac:dyDescent="0.25">
      <c r="A25" s="71">
        <v>4.8600000000000003</v>
      </c>
      <c r="B25" s="16">
        <v>1940</v>
      </c>
      <c r="C25" s="22">
        <v>63.4</v>
      </c>
      <c r="D25" s="76">
        <f t="shared" si="1"/>
        <v>308.12400000000002</v>
      </c>
      <c r="E25" s="139">
        <f t="shared" si="4"/>
        <v>22</v>
      </c>
      <c r="F25" s="41"/>
      <c r="G25" s="140">
        <f>'Rec y Obligaciones'!C25</f>
        <v>310</v>
      </c>
      <c r="H25" s="139">
        <f t="shared" si="0"/>
        <v>-1.8759999999999764</v>
      </c>
      <c r="I25" s="140">
        <f t="shared" si="2"/>
        <v>63.786008230452673</v>
      </c>
      <c r="J25" s="139">
        <f t="shared" si="3"/>
        <v>-0.38600823045267418</v>
      </c>
    </row>
    <row r="26" spans="1:10" x14ac:dyDescent="0.25">
      <c r="A26" s="71">
        <v>4.8499999999999996</v>
      </c>
      <c r="B26" s="16">
        <v>1941</v>
      </c>
      <c r="C26" s="22">
        <v>62.3</v>
      </c>
      <c r="D26" s="76">
        <f t="shared" si="1"/>
        <v>302.15499999999997</v>
      </c>
      <c r="E26" s="139">
        <f t="shared" si="4"/>
        <v>-1.1000000000000014</v>
      </c>
      <c r="F26" s="41"/>
      <c r="G26" s="140">
        <f>'Rec y Obligaciones'!C26</f>
        <v>300</v>
      </c>
      <c r="H26" s="139">
        <f t="shared" si="0"/>
        <v>2.1549999999999727</v>
      </c>
      <c r="I26" s="140">
        <f t="shared" si="2"/>
        <v>61.855670103092791</v>
      </c>
      <c r="J26" s="139">
        <f t="shared" si="3"/>
        <v>0.44432989690720603</v>
      </c>
    </row>
    <row r="27" spans="1:10" x14ac:dyDescent="0.25">
      <c r="A27" s="71">
        <v>4.8499999999999996</v>
      </c>
      <c r="B27" s="16">
        <v>1942</v>
      </c>
      <c r="C27" s="22">
        <v>108.3</v>
      </c>
      <c r="D27" s="76">
        <f t="shared" si="1"/>
        <v>525.255</v>
      </c>
      <c r="E27" s="139">
        <f t="shared" si="4"/>
        <v>46</v>
      </c>
      <c r="F27" s="41"/>
      <c r="G27" s="140">
        <f>'Rec y Obligaciones'!C27</f>
        <v>493</v>
      </c>
      <c r="H27" s="139">
        <f t="shared" si="0"/>
        <v>32.254999999999995</v>
      </c>
      <c r="I27" s="140">
        <f t="shared" si="2"/>
        <v>101.64948453608248</v>
      </c>
      <c r="J27" s="139">
        <f t="shared" si="3"/>
        <v>6.6505154639175146</v>
      </c>
    </row>
    <row r="28" spans="1:10" x14ac:dyDescent="0.25">
      <c r="A28" s="71">
        <v>4.8600000000000003</v>
      </c>
      <c r="B28" s="16">
        <v>1943</v>
      </c>
      <c r="C28" s="22">
        <v>242.5</v>
      </c>
      <c r="D28" s="76">
        <f t="shared" si="1"/>
        <v>1178.5500000000002</v>
      </c>
      <c r="E28" s="139">
        <f t="shared" si="4"/>
        <v>134.19999999999999</v>
      </c>
      <c r="F28" s="41"/>
      <c r="G28" s="140">
        <f>'Rec y Obligaciones'!C28</f>
        <v>1174</v>
      </c>
      <c r="H28" s="139">
        <f t="shared" si="0"/>
        <v>4.5500000000001819</v>
      </c>
      <c r="I28" s="140">
        <f t="shared" si="2"/>
        <v>241.56378600823044</v>
      </c>
      <c r="J28" s="139">
        <f t="shared" si="3"/>
        <v>0.93621399176956288</v>
      </c>
    </row>
    <row r="29" spans="1:10" x14ac:dyDescent="0.25">
      <c r="A29" s="71">
        <v>4.8499999999999996</v>
      </c>
      <c r="B29" s="16">
        <v>1944</v>
      </c>
      <c r="C29" s="22">
        <v>279.5</v>
      </c>
      <c r="D29" s="76">
        <f t="shared" si="1"/>
        <v>1355.5749999999998</v>
      </c>
      <c r="E29" s="139">
        <f t="shared" si="4"/>
        <v>37</v>
      </c>
      <c r="F29" s="41"/>
      <c r="G29" s="140">
        <f>'Rec y Obligaciones'!C29</f>
        <v>1357</v>
      </c>
      <c r="H29" s="139">
        <f t="shared" si="0"/>
        <v>-1.4250000000001819</v>
      </c>
      <c r="I29" s="140">
        <f t="shared" si="2"/>
        <v>279.79381443298973</v>
      </c>
      <c r="J29" s="139">
        <f t="shared" si="3"/>
        <v>-0.29381443298973409</v>
      </c>
    </row>
    <row r="30" spans="1:10" x14ac:dyDescent="0.25">
      <c r="A30" s="71">
        <v>4.8499999999999996</v>
      </c>
      <c r="B30" s="16">
        <v>1945</v>
      </c>
      <c r="C30" s="22">
        <v>372.7</v>
      </c>
      <c r="D30" s="76">
        <f t="shared" si="1"/>
        <v>1807.5949999999998</v>
      </c>
      <c r="E30" s="139">
        <f t="shared" si="4"/>
        <v>93.199999999999989</v>
      </c>
      <c r="F30" s="41"/>
      <c r="G30" s="140">
        <f>'Rec y Obligaciones'!C30</f>
        <v>1801</v>
      </c>
      <c r="H30" s="139">
        <f t="shared" si="0"/>
        <v>6.5949999999997999</v>
      </c>
      <c r="I30" s="140">
        <f t="shared" si="2"/>
        <v>371.34020618556701</v>
      </c>
      <c r="J30" s="139">
        <f t="shared" si="3"/>
        <v>1.359793814432976</v>
      </c>
    </row>
    <row r="31" spans="1:10" x14ac:dyDescent="0.25">
      <c r="A31" s="71">
        <v>4.8600000000000003</v>
      </c>
      <c r="B31" s="16">
        <v>1946</v>
      </c>
      <c r="C31" s="22">
        <v>273.7</v>
      </c>
      <c r="D31" s="76">
        <f t="shared" si="1"/>
        <v>1330.182</v>
      </c>
      <c r="E31" s="139">
        <f t="shared" si="4"/>
        <v>-99</v>
      </c>
      <c r="F31" s="41"/>
      <c r="G31" s="140">
        <f>'Rec y Obligaciones'!C31</f>
        <v>1313</v>
      </c>
      <c r="H31" s="139">
        <f t="shared" si="0"/>
        <v>17.182000000000016</v>
      </c>
      <c r="I31" s="140">
        <f t="shared" si="2"/>
        <v>270.16460905349794</v>
      </c>
      <c r="J31" s="139">
        <f t="shared" si="3"/>
        <v>3.5353909465020479</v>
      </c>
    </row>
    <row r="32" spans="1:10" x14ac:dyDescent="0.25">
      <c r="A32" s="71">
        <v>4.8600000000000003</v>
      </c>
      <c r="B32" s="16">
        <v>1947</v>
      </c>
      <c r="C32" s="22">
        <v>162.9</v>
      </c>
      <c r="D32" s="76">
        <f t="shared" si="1"/>
        <v>791.69400000000007</v>
      </c>
      <c r="E32" s="139">
        <f t="shared" si="4"/>
        <v>-110.79999999999998</v>
      </c>
      <c r="F32" s="41"/>
      <c r="G32" s="140">
        <f>'Rec y Obligaciones'!C32</f>
        <v>777</v>
      </c>
      <c r="H32" s="139">
        <f t="shared" si="0"/>
        <v>14.694000000000074</v>
      </c>
      <c r="I32" s="140">
        <f t="shared" si="2"/>
        <v>159.87654320987653</v>
      </c>
      <c r="J32" s="139">
        <f t="shared" si="3"/>
        <v>3.0234567901234755</v>
      </c>
    </row>
    <row r="33" spans="1:10" x14ac:dyDescent="0.25">
      <c r="A33" s="71">
        <v>6.88</v>
      </c>
      <c r="B33" s="16">
        <v>1948</v>
      </c>
      <c r="C33" s="22">
        <v>122.6</v>
      </c>
      <c r="D33" s="76">
        <f t="shared" si="1"/>
        <v>843.48799999999994</v>
      </c>
      <c r="E33" s="139">
        <f t="shared" si="4"/>
        <v>-40.300000000000011</v>
      </c>
      <c r="F33" s="41"/>
      <c r="G33" s="140">
        <f>'Rec y Obligaciones'!C33</f>
        <v>824</v>
      </c>
      <c r="H33" s="139">
        <f t="shared" si="0"/>
        <v>19.487999999999943</v>
      </c>
      <c r="I33" s="140">
        <f t="shared" si="2"/>
        <v>119.76744186046511</v>
      </c>
      <c r="J33" s="139">
        <f t="shared" si="3"/>
        <v>2.832558139534882</v>
      </c>
    </row>
    <row r="34" spans="1:10" x14ac:dyDescent="0.25">
      <c r="A34" s="71">
        <v>8.64</v>
      </c>
      <c r="B34" s="16">
        <v>1949</v>
      </c>
      <c r="C34" s="22">
        <v>164</v>
      </c>
      <c r="D34" s="76">
        <f t="shared" si="1"/>
        <v>1416.96</v>
      </c>
      <c r="E34" s="139">
        <f t="shared" si="4"/>
        <v>41.400000000000006</v>
      </c>
      <c r="F34" s="41"/>
      <c r="G34" s="140">
        <f>'Rec y Obligaciones'!C34</f>
        <v>1402</v>
      </c>
      <c r="H34" s="139">
        <f t="shared" si="0"/>
        <v>14.960000000000036</v>
      </c>
      <c r="I34" s="140">
        <f t="shared" si="2"/>
        <v>162.2685185185185</v>
      </c>
      <c r="J34" s="139">
        <f t="shared" si="3"/>
        <v>1.7314814814814952</v>
      </c>
    </row>
    <row r="35" spans="1:10" x14ac:dyDescent="0.25">
      <c r="A35" s="71">
        <v>8.65</v>
      </c>
      <c r="B35" s="16">
        <v>1950</v>
      </c>
      <c r="C35" s="22">
        <v>335.9</v>
      </c>
      <c r="D35" s="76">
        <f t="shared" si="1"/>
        <v>2905.5349999999999</v>
      </c>
      <c r="E35" s="139">
        <f t="shared" si="4"/>
        <v>171.89999999999998</v>
      </c>
      <c r="F35" s="41"/>
      <c r="G35" s="140">
        <f>'Rec y Obligaciones'!C35</f>
        <v>2846</v>
      </c>
      <c r="H35" s="139">
        <f t="shared" si="0"/>
        <v>59.534999999999854</v>
      </c>
      <c r="I35" s="140">
        <f t="shared" si="2"/>
        <v>329.01734104046244</v>
      </c>
      <c r="J35" s="139">
        <f t="shared" si="3"/>
        <v>6.8826589595375367</v>
      </c>
    </row>
    <row r="36" spans="1:10" x14ac:dyDescent="0.25">
      <c r="A36" s="71">
        <v>8.6</v>
      </c>
      <c r="B36" s="16">
        <v>1951</v>
      </c>
      <c r="C36" s="22">
        <v>328.4</v>
      </c>
      <c r="D36" s="76">
        <f t="shared" si="1"/>
        <v>2824.24</v>
      </c>
      <c r="E36" s="139">
        <f t="shared" si="4"/>
        <v>-7.5</v>
      </c>
      <c r="F36" s="41"/>
      <c r="G36" s="140">
        <f>'Rec y Obligaciones'!C36</f>
        <v>2647</v>
      </c>
      <c r="H36" s="139">
        <f t="shared" si="0"/>
        <v>177.23999999999978</v>
      </c>
      <c r="I36" s="140">
        <f t="shared" si="2"/>
        <v>307.7906976744186</v>
      </c>
      <c r="J36" s="139">
        <f t="shared" si="3"/>
        <v>20.609302325581382</v>
      </c>
    </row>
    <row r="37" spans="1:10" x14ac:dyDescent="0.25">
      <c r="A37" s="71">
        <v>8.6</v>
      </c>
      <c r="B37" s="16">
        <v>1952</v>
      </c>
      <c r="C37" s="22">
        <v>307.8</v>
      </c>
      <c r="D37" s="76">
        <f t="shared" si="1"/>
        <v>2647.08</v>
      </c>
      <c r="E37" s="139">
        <f t="shared" si="4"/>
        <v>-20.599999999999966</v>
      </c>
      <c r="F37" s="41"/>
      <c r="G37" s="140">
        <f>'Rec y Obligaciones'!C37</f>
        <v>2563</v>
      </c>
      <c r="H37" s="139">
        <f t="shared" si="0"/>
        <v>84.079999999999927</v>
      </c>
      <c r="I37" s="140">
        <f t="shared" si="2"/>
        <v>298.02325581395348</v>
      </c>
      <c r="J37" s="139">
        <f t="shared" si="3"/>
        <v>9.7767441860465283</v>
      </c>
    </row>
    <row r="38" spans="1:10" x14ac:dyDescent="0.25">
      <c r="A38" s="71">
        <v>8.61</v>
      </c>
      <c r="B38" s="16">
        <v>1953</v>
      </c>
      <c r="C38" s="22">
        <v>266</v>
      </c>
      <c r="D38" s="76">
        <f t="shared" si="1"/>
        <v>2290.2599999999998</v>
      </c>
      <c r="E38" s="139">
        <f t="shared" si="4"/>
        <v>-41.800000000000011</v>
      </c>
      <c r="F38" s="41"/>
      <c r="G38" s="140">
        <f>'Rec y Obligaciones'!C38</f>
        <v>2337</v>
      </c>
      <c r="H38" s="139">
        <f t="shared" si="0"/>
        <v>-46.740000000000236</v>
      </c>
      <c r="I38" s="140">
        <f t="shared" si="2"/>
        <v>271.42857142857144</v>
      </c>
      <c r="J38" s="139">
        <f t="shared" si="3"/>
        <v>-5.4285714285714448</v>
      </c>
    </row>
    <row r="39" spans="1:10" x14ac:dyDescent="0.25">
      <c r="A39" s="71">
        <v>12.49</v>
      </c>
      <c r="B39" s="16">
        <v>1954</v>
      </c>
      <c r="C39" s="22">
        <v>240</v>
      </c>
      <c r="D39" s="76">
        <f t="shared" si="1"/>
        <v>2997.6</v>
      </c>
      <c r="E39" s="139">
        <f t="shared" si="4"/>
        <v>-26</v>
      </c>
      <c r="F39" s="41"/>
      <c r="G39" s="140">
        <f>'Rec y Obligaciones'!C39</f>
        <v>2913</v>
      </c>
      <c r="H39" s="139">
        <f t="shared" si="0"/>
        <v>84.599999999999909</v>
      </c>
      <c r="I39" s="140">
        <f t="shared" si="2"/>
        <v>233.22658126501202</v>
      </c>
      <c r="J39" s="139">
        <f t="shared" si="3"/>
        <v>6.7734187349879846</v>
      </c>
    </row>
    <row r="40" spans="1:10" x14ac:dyDescent="0.25">
      <c r="A40" s="71">
        <v>12.49</v>
      </c>
      <c r="B40" s="16">
        <v>1955</v>
      </c>
      <c r="C40" s="22">
        <v>441.6</v>
      </c>
      <c r="D40" s="76">
        <f t="shared" si="1"/>
        <v>5515.5840000000007</v>
      </c>
      <c r="E40" s="139">
        <f t="shared" si="4"/>
        <v>201.60000000000002</v>
      </c>
      <c r="F40" s="41"/>
      <c r="G40" s="140">
        <f>'Rec y Obligaciones'!C40</f>
        <v>5621</v>
      </c>
      <c r="H40" s="139">
        <f t="shared" si="0"/>
        <v>-105.41599999999926</v>
      </c>
      <c r="I40" s="140">
        <f t="shared" si="2"/>
        <v>450.04003202562046</v>
      </c>
      <c r="J40" s="139">
        <f t="shared" si="3"/>
        <v>-8.4400320256204395</v>
      </c>
    </row>
    <row r="41" spans="1:10" x14ac:dyDescent="0.25">
      <c r="A41" s="71">
        <v>12.49</v>
      </c>
      <c r="B41" s="16">
        <v>1956</v>
      </c>
      <c r="C41" s="22">
        <v>502.8</v>
      </c>
      <c r="D41" s="76">
        <f t="shared" si="1"/>
        <v>6279.9720000000007</v>
      </c>
      <c r="E41" s="139">
        <f t="shared" si="4"/>
        <v>61.199999999999989</v>
      </c>
      <c r="F41" s="41"/>
      <c r="G41" s="140">
        <f>'Rec y Obligaciones'!C41</f>
        <v>6356</v>
      </c>
      <c r="H41" s="139">
        <f t="shared" si="0"/>
        <v>-76.027999999999338</v>
      </c>
      <c r="I41" s="140">
        <f t="shared" si="2"/>
        <v>508.88710968775018</v>
      </c>
      <c r="J41" s="139">
        <f t="shared" si="3"/>
        <v>-6.0871096877501714</v>
      </c>
    </row>
    <row r="42" spans="1:10" x14ac:dyDescent="0.25">
      <c r="A42" s="71">
        <v>12.49</v>
      </c>
      <c r="B42" s="16">
        <v>1957</v>
      </c>
      <c r="C42" s="22">
        <v>489.3</v>
      </c>
      <c r="D42" s="76">
        <f t="shared" si="1"/>
        <v>6111.357</v>
      </c>
      <c r="E42" s="139">
        <f t="shared" si="4"/>
        <v>-13.5</v>
      </c>
      <c r="F42" s="41"/>
      <c r="G42" s="140">
        <f>'Rec y Obligaciones'!C42</f>
        <v>6122</v>
      </c>
      <c r="H42" s="139">
        <f t="shared" ref="H42:H73" si="5">D42-G42</f>
        <v>-10.643000000000029</v>
      </c>
      <c r="I42" s="140">
        <f t="shared" si="2"/>
        <v>490.15212169735787</v>
      </c>
      <c r="J42" s="139">
        <f t="shared" si="3"/>
        <v>-0.85212169735785892</v>
      </c>
    </row>
    <row r="43" spans="1:10" x14ac:dyDescent="0.25">
      <c r="A43" s="71">
        <v>12.49</v>
      </c>
      <c r="B43" s="16">
        <v>1958</v>
      </c>
      <c r="C43" s="22">
        <v>412</v>
      </c>
      <c r="D43" s="76">
        <f t="shared" si="1"/>
        <v>5145.88</v>
      </c>
      <c r="E43" s="139">
        <f t="shared" si="4"/>
        <v>-77.300000000000011</v>
      </c>
      <c r="F43" s="41"/>
      <c r="G43" s="140">
        <f>'Rec y Obligaciones'!C43</f>
        <v>5128</v>
      </c>
      <c r="H43" s="139">
        <f t="shared" si="5"/>
        <v>17.880000000000109</v>
      </c>
      <c r="I43" s="140">
        <f t="shared" si="2"/>
        <v>410.56845476381102</v>
      </c>
      <c r="J43" s="139">
        <f t="shared" si="3"/>
        <v>1.4315452361889811</v>
      </c>
    </row>
    <row r="44" spans="1:10" x14ac:dyDescent="0.25">
      <c r="A44" s="71">
        <v>12.49</v>
      </c>
      <c r="B44" s="16">
        <v>1959</v>
      </c>
      <c r="C44" s="22">
        <v>468</v>
      </c>
      <c r="D44" s="76">
        <f t="shared" si="1"/>
        <v>5845.32</v>
      </c>
      <c r="E44" s="139">
        <f t="shared" si="4"/>
        <v>56</v>
      </c>
      <c r="F44" s="41"/>
      <c r="G44" s="140">
        <f>'Rec y Obligaciones'!C44</f>
        <v>5911</v>
      </c>
      <c r="H44" s="139">
        <f t="shared" si="5"/>
        <v>-65.680000000000291</v>
      </c>
      <c r="I44" s="140">
        <f t="shared" si="2"/>
        <v>473.25860688550841</v>
      </c>
      <c r="J44" s="139">
        <f t="shared" si="3"/>
        <v>-5.2586068855084136</v>
      </c>
    </row>
    <row r="45" spans="1:10" x14ac:dyDescent="0.25">
      <c r="A45" s="71">
        <v>12.49</v>
      </c>
      <c r="B45" s="16">
        <v>1960</v>
      </c>
      <c r="C45" s="22">
        <v>459.4</v>
      </c>
      <c r="D45" s="76">
        <f t="shared" si="1"/>
        <v>5737.9059999999999</v>
      </c>
      <c r="E45" s="139">
        <f t="shared" si="4"/>
        <v>-8.6000000000000227</v>
      </c>
      <c r="F45" s="41"/>
      <c r="G45" s="140">
        <f>'Rec y Obligaciones'!C45</f>
        <v>5750</v>
      </c>
      <c r="H45" s="139">
        <f t="shared" si="5"/>
        <v>-12.094000000000051</v>
      </c>
      <c r="I45" s="140">
        <f t="shared" si="2"/>
        <v>460.36829463570854</v>
      </c>
      <c r="J45" s="139">
        <f t="shared" si="3"/>
        <v>-0.96829463570855978</v>
      </c>
    </row>
    <row r="46" spans="1:10" x14ac:dyDescent="0.25">
      <c r="A46" s="71">
        <v>12.49</v>
      </c>
      <c r="B46" s="16">
        <v>1961</v>
      </c>
      <c r="C46" s="22">
        <v>437.9</v>
      </c>
      <c r="D46" s="76">
        <f t="shared" si="1"/>
        <v>5469.3710000000001</v>
      </c>
      <c r="E46" s="139">
        <f t="shared" si="4"/>
        <v>-21.5</v>
      </c>
      <c r="F46" s="41"/>
      <c r="G46" s="140">
        <f>'Rec y Obligaciones'!C46</f>
        <v>5501</v>
      </c>
      <c r="H46" s="139">
        <f t="shared" si="5"/>
        <v>-31.628999999999905</v>
      </c>
      <c r="I46" s="140">
        <f t="shared" si="2"/>
        <v>440.43234587670133</v>
      </c>
      <c r="J46" s="139">
        <f t="shared" si="3"/>
        <v>-2.5323458767013562</v>
      </c>
    </row>
    <row r="47" spans="1:10" x14ac:dyDescent="0.25">
      <c r="A47" s="71">
        <v>12.49</v>
      </c>
      <c r="B47" s="16">
        <v>1962</v>
      </c>
      <c r="C47" s="22">
        <v>454.8</v>
      </c>
      <c r="D47" s="76">
        <f t="shared" si="1"/>
        <v>5680.4520000000002</v>
      </c>
      <c r="E47" s="139">
        <f t="shared" si="4"/>
        <v>16.900000000000034</v>
      </c>
      <c r="F47" s="41"/>
      <c r="G47" s="140">
        <f>'Rec y Obligaciones'!C47</f>
        <v>5729</v>
      </c>
      <c r="H47" s="139">
        <f t="shared" si="5"/>
        <v>-48.547999999999774</v>
      </c>
      <c r="I47" s="140">
        <f t="shared" si="2"/>
        <v>458.6869495596477</v>
      </c>
      <c r="J47" s="139">
        <f t="shared" si="3"/>
        <v>-3.8869495596476895</v>
      </c>
    </row>
    <row r="48" spans="1:10" x14ac:dyDescent="0.25">
      <c r="A48" s="71">
        <v>12.49</v>
      </c>
      <c r="B48" s="16">
        <v>1963</v>
      </c>
      <c r="C48" s="22">
        <v>564.5</v>
      </c>
      <c r="D48" s="76">
        <f t="shared" si="1"/>
        <v>7050.6050000000005</v>
      </c>
      <c r="E48" s="139">
        <f t="shared" si="4"/>
        <v>109.69999999999999</v>
      </c>
      <c r="F48" s="41"/>
      <c r="G48" s="140">
        <f>'Rec y Obligaciones'!C48</f>
        <v>7044</v>
      </c>
      <c r="H48" s="139">
        <f t="shared" si="5"/>
        <v>6.6050000000004729</v>
      </c>
      <c r="I48" s="140">
        <f t="shared" si="2"/>
        <v>563.97117694155327</v>
      </c>
      <c r="J48" s="139">
        <f t="shared" si="3"/>
        <v>0.52882305844673283</v>
      </c>
    </row>
    <row r="49" spans="1:10" x14ac:dyDescent="0.25">
      <c r="A49" s="71">
        <v>12.49</v>
      </c>
      <c r="B49" s="16">
        <v>1964</v>
      </c>
      <c r="C49" s="22">
        <v>596.1</v>
      </c>
      <c r="D49" s="76">
        <f t="shared" si="1"/>
        <v>7445.2890000000007</v>
      </c>
      <c r="E49" s="139">
        <f t="shared" si="4"/>
        <v>31.600000000000023</v>
      </c>
      <c r="F49" s="41"/>
      <c r="G49" s="140">
        <f>'Rec y Obligaciones'!C49</f>
        <v>7699</v>
      </c>
      <c r="H49" s="139">
        <f t="shared" si="5"/>
        <v>-253.71099999999933</v>
      </c>
      <c r="I49" s="140">
        <f t="shared" si="2"/>
        <v>616.41313050440351</v>
      </c>
      <c r="J49" s="139">
        <f t="shared" si="3"/>
        <v>-20.313130504403489</v>
      </c>
    </row>
    <row r="50" spans="1:10" x14ac:dyDescent="0.25">
      <c r="A50" s="71">
        <v>12.49</v>
      </c>
      <c r="B50" s="16">
        <v>1965</v>
      </c>
      <c r="C50" s="22">
        <v>575.20000000000005</v>
      </c>
      <c r="D50" s="76">
        <f t="shared" si="1"/>
        <v>7184.2480000000005</v>
      </c>
      <c r="E50" s="139">
        <f t="shared" si="4"/>
        <v>-20.899999999999977</v>
      </c>
      <c r="F50" s="41"/>
      <c r="G50" s="140">
        <f>'Rec y Obligaciones'!C50</f>
        <v>7220</v>
      </c>
      <c r="H50" s="139">
        <f t="shared" si="5"/>
        <v>-35.751999999999498</v>
      </c>
      <c r="I50" s="140">
        <f t="shared" si="2"/>
        <v>578.06244995996792</v>
      </c>
      <c r="J50" s="139">
        <f t="shared" si="3"/>
        <v>-2.8624499599678757</v>
      </c>
    </row>
    <row r="51" spans="1:10" x14ac:dyDescent="0.25">
      <c r="A51" s="71">
        <v>12.49</v>
      </c>
      <c r="B51" s="16">
        <v>1966</v>
      </c>
      <c r="C51" s="22">
        <v>581.20000000000005</v>
      </c>
      <c r="D51" s="76">
        <f t="shared" si="1"/>
        <v>7259.188000000001</v>
      </c>
      <c r="E51" s="139">
        <f t="shared" si="4"/>
        <v>6</v>
      </c>
      <c r="F51" s="41"/>
      <c r="G51" s="140">
        <f>'Rec y Obligaciones'!C51</f>
        <v>7233</v>
      </c>
      <c r="H51" s="139">
        <f t="shared" si="5"/>
        <v>26.188000000001011</v>
      </c>
      <c r="I51" s="140">
        <f t="shared" si="2"/>
        <v>579.10328262610085</v>
      </c>
      <c r="J51" s="139">
        <f t="shared" si="3"/>
        <v>2.096717373899196</v>
      </c>
    </row>
    <row r="52" spans="1:10" x14ac:dyDescent="0.25">
      <c r="A52" s="71">
        <v>12.49</v>
      </c>
      <c r="B52" s="16">
        <v>1967</v>
      </c>
      <c r="C52" s="22">
        <v>621</v>
      </c>
      <c r="D52" s="76">
        <f t="shared" si="1"/>
        <v>7756.29</v>
      </c>
      <c r="E52" s="139">
        <f t="shared" si="4"/>
        <v>39.799999999999955</v>
      </c>
      <c r="F52" s="41"/>
      <c r="G52" s="140">
        <f>'Rec y Obligaciones'!C52</f>
        <v>7975</v>
      </c>
      <c r="H52" s="139">
        <f t="shared" si="5"/>
        <v>-218.71000000000004</v>
      </c>
      <c r="I52" s="140">
        <f t="shared" si="2"/>
        <v>638.51080864691755</v>
      </c>
      <c r="J52" s="139">
        <f t="shared" si="3"/>
        <v>-17.510808646917553</v>
      </c>
    </row>
    <row r="53" spans="1:10" x14ac:dyDescent="0.25">
      <c r="A53" s="71">
        <v>12.5</v>
      </c>
      <c r="B53" s="16">
        <v>1968</v>
      </c>
      <c r="C53" s="22">
        <v>670</v>
      </c>
      <c r="D53" s="76">
        <f t="shared" si="1"/>
        <v>8375</v>
      </c>
      <c r="E53" s="139">
        <f t="shared" si="4"/>
        <v>49</v>
      </c>
      <c r="F53" s="41"/>
      <c r="G53" s="140">
        <f>'Rec y Obligaciones'!C53</f>
        <v>8554</v>
      </c>
      <c r="H53" s="139">
        <f t="shared" si="5"/>
        <v>-179</v>
      </c>
      <c r="I53" s="140">
        <f t="shared" si="2"/>
        <v>684.32</v>
      </c>
      <c r="J53" s="139">
        <f t="shared" si="3"/>
        <v>-14.32000000000005</v>
      </c>
    </row>
    <row r="54" spans="1:10" x14ac:dyDescent="0.25">
      <c r="A54" s="71">
        <v>12.5</v>
      </c>
      <c r="B54" s="16">
        <v>1969</v>
      </c>
      <c r="C54" s="22">
        <v>718</v>
      </c>
      <c r="D54" s="76">
        <f t="shared" si="1"/>
        <v>8975</v>
      </c>
      <c r="E54" s="139">
        <f t="shared" si="4"/>
        <v>48</v>
      </c>
      <c r="F54" s="41"/>
      <c r="G54" s="140">
        <f>'Rec y Obligaciones'!C54</f>
        <v>8981</v>
      </c>
      <c r="H54" s="139">
        <f t="shared" si="5"/>
        <v>-6</v>
      </c>
      <c r="I54" s="140">
        <f t="shared" si="2"/>
        <v>718.48</v>
      </c>
      <c r="J54" s="139">
        <f t="shared" si="3"/>
        <v>-0.48000000000001819</v>
      </c>
    </row>
    <row r="55" spans="1:10" x14ac:dyDescent="0.25">
      <c r="A55" s="71">
        <v>12.5</v>
      </c>
      <c r="B55" s="16">
        <v>1970</v>
      </c>
      <c r="C55" s="22">
        <v>820.1</v>
      </c>
      <c r="D55" s="76">
        <f t="shared" si="1"/>
        <v>10251.25</v>
      </c>
      <c r="E55" s="139">
        <f t="shared" si="4"/>
        <v>102.10000000000002</v>
      </c>
      <c r="F55" s="41"/>
      <c r="G55" s="140">
        <f>'Rec y Obligaciones'!C55</f>
        <v>10327</v>
      </c>
      <c r="H55" s="139">
        <f t="shared" si="5"/>
        <v>-75.75</v>
      </c>
      <c r="I55" s="140">
        <f t="shared" si="2"/>
        <v>826.16</v>
      </c>
      <c r="J55" s="139">
        <f t="shared" si="3"/>
        <v>-6.0599999999999454</v>
      </c>
    </row>
    <row r="56" spans="1:10" x14ac:dyDescent="0.25">
      <c r="A56" s="71">
        <v>12.5</v>
      </c>
      <c r="B56" s="16">
        <v>1971</v>
      </c>
      <c r="C56" s="22">
        <v>1020</v>
      </c>
      <c r="D56" s="76">
        <f t="shared" si="1"/>
        <v>12750</v>
      </c>
      <c r="E56" s="139">
        <f t="shared" si="4"/>
        <v>199.89999999999998</v>
      </c>
      <c r="F56" s="41"/>
      <c r="G56" s="140">
        <f>'Rec y Obligaciones'!C56</f>
        <v>12859</v>
      </c>
      <c r="H56" s="139">
        <f t="shared" si="5"/>
        <v>-109</v>
      </c>
      <c r="I56" s="140">
        <f t="shared" si="2"/>
        <v>1028.72</v>
      </c>
      <c r="J56" s="139">
        <f t="shared" si="3"/>
        <v>-8.7200000000000273</v>
      </c>
    </row>
    <row r="57" spans="1:10" x14ac:dyDescent="0.25">
      <c r="A57" s="71">
        <v>12.5</v>
      </c>
      <c r="B57" s="16">
        <v>1972</v>
      </c>
      <c r="C57" s="22">
        <v>1284.7</v>
      </c>
      <c r="D57" s="76">
        <f t="shared" si="1"/>
        <v>16058.75</v>
      </c>
      <c r="E57" s="139">
        <f>C57-C56</f>
        <v>264.70000000000005</v>
      </c>
      <c r="F57" s="41"/>
      <c r="G57" s="140">
        <f>'Rec y Obligaciones'!C57</f>
        <v>16801</v>
      </c>
      <c r="H57" s="139">
        <f t="shared" si="5"/>
        <v>-742.25</v>
      </c>
      <c r="I57" s="140">
        <f t="shared" si="2"/>
        <v>1344.08</v>
      </c>
      <c r="J57" s="139">
        <f t="shared" si="3"/>
        <v>-59.379999999999882</v>
      </c>
    </row>
    <row r="58" spans="1:10" x14ac:dyDescent="0.25">
      <c r="A58" s="71">
        <v>12.5</v>
      </c>
      <c r="B58" s="16">
        <v>1973</v>
      </c>
      <c r="C58" s="22">
        <v>1406.9</v>
      </c>
      <c r="D58" s="76">
        <f t="shared" si="1"/>
        <v>17586.25</v>
      </c>
      <c r="E58" s="139">
        <f t="shared" si="4"/>
        <v>122.20000000000005</v>
      </c>
      <c r="F58" s="41"/>
      <c r="G58" s="140">
        <f>'Rec y Obligaciones'!C58</f>
        <v>17976</v>
      </c>
      <c r="H58" s="139">
        <f t="shared" si="5"/>
        <v>-389.75</v>
      </c>
      <c r="I58" s="140">
        <f t="shared" si="2"/>
        <v>1438.08</v>
      </c>
      <c r="J58" s="139">
        <f t="shared" si="3"/>
        <v>-31.179999999999836</v>
      </c>
    </row>
    <row r="59" spans="1:10" x14ac:dyDescent="0.25">
      <c r="A59" s="71">
        <v>12.5</v>
      </c>
      <c r="B59" s="16">
        <v>1974</v>
      </c>
      <c r="C59" s="22">
        <v>1443.9</v>
      </c>
      <c r="D59" s="76">
        <f t="shared" si="1"/>
        <v>18048.75</v>
      </c>
      <c r="E59" s="139">
        <f t="shared" si="4"/>
        <v>37</v>
      </c>
      <c r="F59" s="41"/>
      <c r="G59" s="140">
        <f>'Rec y Obligaciones'!C59</f>
        <v>18176</v>
      </c>
      <c r="H59" s="139">
        <f t="shared" si="5"/>
        <v>-127.25</v>
      </c>
      <c r="I59" s="140">
        <f t="shared" si="2"/>
        <v>1454.08</v>
      </c>
      <c r="J59" s="139">
        <f t="shared" si="3"/>
        <v>-10.179999999999836</v>
      </c>
    </row>
    <row r="60" spans="1:10" x14ac:dyDescent="0.25">
      <c r="A60" s="71">
        <v>12.5</v>
      </c>
      <c r="B60" s="16">
        <v>1975</v>
      </c>
      <c r="C60" s="22">
        <v>1608.9</v>
      </c>
      <c r="D60" s="76">
        <f t="shared" si="1"/>
        <v>20111.25</v>
      </c>
      <c r="E60" s="139">
        <f t="shared" si="4"/>
        <v>165</v>
      </c>
      <c r="F60" s="41"/>
      <c r="G60" s="140">
        <f>'Rec y Obligaciones'!C60</f>
        <v>20153</v>
      </c>
      <c r="H60" s="139">
        <f t="shared" si="5"/>
        <v>-41.75</v>
      </c>
      <c r="I60" s="140">
        <f t="shared" si="2"/>
        <v>1612.24</v>
      </c>
      <c r="J60" s="139">
        <f t="shared" si="3"/>
        <v>-3.3399999999999181</v>
      </c>
    </row>
    <row r="61" spans="1:10" x14ac:dyDescent="0.25">
      <c r="A61" s="71">
        <v>20.299999999999997</v>
      </c>
      <c r="B61" s="16">
        <v>1976</v>
      </c>
      <c r="C61" s="11">
        <v>1287.9999999999995</v>
      </c>
      <c r="D61" s="76">
        <f t="shared" si="1"/>
        <v>26146.399999999987</v>
      </c>
      <c r="E61" s="139">
        <f t="shared" si="4"/>
        <v>-320.90000000000055</v>
      </c>
      <c r="F61" s="41"/>
      <c r="G61" s="140">
        <f>'Rec y Obligaciones'!C61</f>
        <v>28156</v>
      </c>
      <c r="H61" s="139">
        <f t="shared" si="5"/>
        <v>-2009.6000000000131</v>
      </c>
      <c r="I61" s="140">
        <f t="shared" si="2"/>
        <v>1386.9950738916259</v>
      </c>
      <c r="J61" s="139">
        <f t="shared" si="3"/>
        <v>-98.995073891626362</v>
      </c>
    </row>
    <row r="62" spans="1:10" x14ac:dyDescent="0.25">
      <c r="A62" s="71">
        <v>22.700000000000003</v>
      </c>
      <c r="B62" s="16">
        <v>1977</v>
      </c>
      <c r="C62" s="11">
        <v>1945.0999999999995</v>
      </c>
      <c r="D62" s="76">
        <f t="shared" si="1"/>
        <v>44153.76999999999</v>
      </c>
      <c r="E62" s="139">
        <f t="shared" si="4"/>
        <v>657.09999999999991</v>
      </c>
      <c r="F62" s="41"/>
      <c r="G62" s="140">
        <f>'Rec y Obligaciones'!C62</f>
        <v>44159</v>
      </c>
      <c r="H62" s="139">
        <f t="shared" si="5"/>
        <v>-5.2300000000104774</v>
      </c>
      <c r="I62" s="140">
        <f t="shared" si="2"/>
        <v>1945.3303964757706</v>
      </c>
      <c r="J62" s="139">
        <f t="shared" si="3"/>
        <v>-0.23039647577115829</v>
      </c>
    </row>
    <row r="63" spans="1:10" x14ac:dyDescent="0.25">
      <c r="A63" s="71">
        <v>22.700000000000003</v>
      </c>
      <c r="B63" s="16">
        <v>1978</v>
      </c>
      <c r="C63" s="108">
        <v>2379.2999999999997</v>
      </c>
      <c r="D63" s="22">
        <f t="shared" si="1"/>
        <v>54010.11</v>
      </c>
      <c r="E63" s="3">
        <f t="shared" si="4"/>
        <v>434.20000000000027</v>
      </c>
      <c r="G63" s="39">
        <f>'Rec y Obligaciones'!C63</f>
        <v>51606</v>
      </c>
      <c r="H63" s="3">
        <f t="shared" si="5"/>
        <v>2404.1100000000006</v>
      </c>
      <c r="I63" s="39">
        <f t="shared" si="2"/>
        <v>2273.3920704845814</v>
      </c>
      <c r="J63" s="3">
        <f t="shared" si="3"/>
        <v>105.90792951541835</v>
      </c>
    </row>
    <row r="64" spans="1:10" x14ac:dyDescent="0.25">
      <c r="A64" s="71">
        <v>22.8</v>
      </c>
      <c r="B64" s="16">
        <v>1979</v>
      </c>
      <c r="C64" s="108">
        <v>2798.3</v>
      </c>
      <c r="D64" s="22">
        <f t="shared" si="1"/>
        <v>63801.240000000005</v>
      </c>
      <c r="E64" s="3">
        <f t="shared" si="4"/>
        <v>419.00000000000045</v>
      </c>
      <c r="G64" s="39">
        <f>D64</f>
        <v>63801.240000000005</v>
      </c>
      <c r="H64" s="3">
        <f t="shared" si="5"/>
        <v>0</v>
      </c>
      <c r="I64" s="39">
        <f t="shared" si="2"/>
        <v>2798.3</v>
      </c>
      <c r="J64" s="3">
        <f t="shared" si="3"/>
        <v>0</v>
      </c>
    </row>
    <row r="65" spans="1:16" x14ac:dyDescent="0.25">
      <c r="A65" s="71">
        <v>23.2</v>
      </c>
      <c r="B65" s="16">
        <v>1980</v>
      </c>
      <c r="C65" s="108">
        <v>3932.4</v>
      </c>
      <c r="D65" s="22">
        <f t="shared" si="1"/>
        <v>91231.679999999993</v>
      </c>
      <c r="E65" s="3">
        <f t="shared" si="4"/>
        <v>1134.0999999999999</v>
      </c>
      <c r="G65" s="39">
        <f t="shared" ref="G65:G75" si="6">D65</f>
        <v>91231.679999999993</v>
      </c>
      <c r="H65" s="3">
        <f>D65-G65</f>
        <v>0</v>
      </c>
      <c r="I65" s="39">
        <f t="shared" si="2"/>
        <v>3932.3999999999996</v>
      </c>
      <c r="J65" s="3">
        <f t="shared" si="3"/>
        <v>0</v>
      </c>
    </row>
    <row r="66" spans="1:16" x14ac:dyDescent="0.25">
      <c r="A66" s="71">
        <v>26</v>
      </c>
      <c r="B66" s="16">
        <v>1981</v>
      </c>
      <c r="C66" s="108">
        <v>4840.4000000000005</v>
      </c>
      <c r="D66" s="22">
        <f t="shared" si="1"/>
        <v>125850.40000000001</v>
      </c>
      <c r="E66" s="3">
        <f t="shared" si="4"/>
        <v>908.00000000000045</v>
      </c>
      <c r="G66" s="39">
        <f t="shared" si="6"/>
        <v>125850.40000000001</v>
      </c>
      <c r="H66" s="3">
        <f t="shared" si="5"/>
        <v>0</v>
      </c>
      <c r="I66" s="39">
        <f t="shared" si="2"/>
        <v>4840.4000000000005</v>
      </c>
      <c r="J66" s="3">
        <f t="shared" si="3"/>
        <v>0</v>
      </c>
      <c r="K66" s="24"/>
      <c r="L66" s="24"/>
      <c r="M66" s="24"/>
      <c r="N66" s="24"/>
      <c r="O66" s="24"/>
      <c r="P66" s="24"/>
    </row>
    <row r="67" spans="1:16" x14ac:dyDescent="0.25">
      <c r="A67" s="71">
        <v>80.5</v>
      </c>
      <c r="B67" s="16">
        <v>1982</v>
      </c>
      <c r="C67" s="108">
        <v>1753.0000000000002</v>
      </c>
      <c r="D67" s="22">
        <f t="shared" si="1"/>
        <v>141116.50000000003</v>
      </c>
      <c r="E67" s="3">
        <f t="shared" si="4"/>
        <v>-3087.4000000000005</v>
      </c>
      <c r="G67" s="39">
        <f t="shared" si="6"/>
        <v>141116.50000000003</v>
      </c>
      <c r="H67" s="3">
        <f t="shared" si="5"/>
        <v>0</v>
      </c>
      <c r="I67" s="39">
        <f t="shared" si="2"/>
        <v>1753.0000000000005</v>
      </c>
      <c r="J67" s="3">
        <f t="shared" si="3"/>
        <v>0</v>
      </c>
    </row>
    <row r="68" spans="1:16" x14ac:dyDescent="0.25">
      <c r="A68" s="71">
        <v>142</v>
      </c>
      <c r="B68" s="16">
        <v>1983</v>
      </c>
      <c r="C68" s="108">
        <v>4933.1000000000004</v>
      </c>
      <c r="D68" s="22">
        <f t="shared" si="1"/>
        <v>700500.20000000007</v>
      </c>
      <c r="E68" s="3">
        <f t="shared" si="4"/>
        <v>3180.1000000000004</v>
      </c>
      <c r="G68" s="39">
        <f t="shared" si="6"/>
        <v>700500.20000000007</v>
      </c>
      <c r="H68" s="3">
        <f t="shared" si="5"/>
        <v>0</v>
      </c>
      <c r="I68" s="39">
        <f t="shared" si="2"/>
        <v>4933.1000000000004</v>
      </c>
      <c r="J68" s="3">
        <f t="shared" si="3"/>
        <v>0</v>
      </c>
    </row>
    <row r="69" spans="1:16" x14ac:dyDescent="0.25">
      <c r="A69" s="71">
        <v>190</v>
      </c>
      <c r="B69" s="16">
        <v>1984</v>
      </c>
      <c r="C69" s="108">
        <v>8134</v>
      </c>
      <c r="D69" s="22">
        <f t="shared" si="1"/>
        <v>1545460</v>
      </c>
      <c r="E69" s="3">
        <f t="shared" si="4"/>
        <v>3200.8999999999996</v>
      </c>
      <c r="G69" s="39">
        <f t="shared" si="6"/>
        <v>1545460</v>
      </c>
      <c r="H69" s="3">
        <f t="shared" si="5"/>
        <v>0</v>
      </c>
      <c r="I69" s="39">
        <f t="shared" si="2"/>
        <v>8134</v>
      </c>
      <c r="J69" s="3">
        <f t="shared" si="3"/>
        <v>0</v>
      </c>
    </row>
    <row r="70" spans="1:16" x14ac:dyDescent="0.25">
      <c r="A70" s="71">
        <v>354.9</v>
      </c>
      <c r="B70" s="16">
        <v>1985</v>
      </c>
      <c r="C70" s="22">
        <v>5598.3</v>
      </c>
      <c r="D70" s="22">
        <f t="shared" si="1"/>
        <v>1986836.67</v>
      </c>
      <c r="E70" s="3">
        <f t="shared" si="4"/>
        <v>-2535.6999999999998</v>
      </c>
      <c r="G70" s="39">
        <f t="shared" si="6"/>
        <v>1986836.67</v>
      </c>
      <c r="H70" s="3">
        <f t="shared" si="5"/>
        <v>0</v>
      </c>
      <c r="I70" s="39">
        <f t="shared" si="2"/>
        <v>5598.3</v>
      </c>
      <c r="J70" s="3">
        <f t="shared" si="3"/>
        <v>0</v>
      </c>
    </row>
    <row r="71" spans="1:16" x14ac:dyDescent="0.25">
      <c r="A71" s="71">
        <v>889.80000000000007</v>
      </c>
      <c r="B71" s="16">
        <v>1986</v>
      </c>
      <c r="C71" s="22">
        <v>6588.6</v>
      </c>
      <c r="D71" s="22">
        <f t="shared" si="1"/>
        <v>5862536.2800000012</v>
      </c>
      <c r="E71" s="3">
        <f t="shared" si="4"/>
        <v>990.30000000000018</v>
      </c>
      <c r="G71" s="39">
        <f t="shared" si="6"/>
        <v>5862536.2800000012</v>
      </c>
      <c r="H71" s="3">
        <f t="shared" si="5"/>
        <v>0</v>
      </c>
      <c r="I71" s="39">
        <f t="shared" si="2"/>
        <v>6588.6000000000013</v>
      </c>
      <c r="J71" s="3">
        <f t="shared" si="3"/>
        <v>0</v>
      </c>
    </row>
    <row r="72" spans="1:16" x14ac:dyDescent="0.25">
      <c r="A72" s="71">
        <v>2007.4</v>
      </c>
      <c r="B72" s="16">
        <v>1987</v>
      </c>
      <c r="C72" s="22">
        <v>13039.8</v>
      </c>
      <c r="D72" s="22">
        <f t="shared" si="1"/>
        <v>26176094.52</v>
      </c>
      <c r="E72" s="3">
        <f t="shared" si="4"/>
        <v>6451.1999999999989</v>
      </c>
      <c r="G72" s="39">
        <f t="shared" si="6"/>
        <v>26176094.52</v>
      </c>
      <c r="H72" s="3">
        <f t="shared" si="5"/>
        <v>0</v>
      </c>
      <c r="I72" s="39">
        <f t="shared" si="2"/>
        <v>13039.8</v>
      </c>
      <c r="J72" s="3">
        <f t="shared" si="3"/>
        <v>0</v>
      </c>
    </row>
    <row r="73" spans="1:16" x14ac:dyDescent="0.25">
      <c r="A73" s="71">
        <v>2281</v>
      </c>
      <c r="B73" s="16">
        <v>1988</v>
      </c>
      <c r="C73" s="22">
        <v>6379.4</v>
      </c>
      <c r="D73" s="22">
        <f t="shared" si="1"/>
        <v>14551411.399999999</v>
      </c>
      <c r="E73" s="3">
        <f t="shared" si="4"/>
        <v>-6660.4</v>
      </c>
      <c r="G73" s="39">
        <f t="shared" si="6"/>
        <v>14551411.399999999</v>
      </c>
      <c r="H73" s="3">
        <f t="shared" si="5"/>
        <v>0</v>
      </c>
      <c r="I73" s="39">
        <f t="shared" si="2"/>
        <v>6379.4</v>
      </c>
      <c r="J73" s="3">
        <f t="shared" si="3"/>
        <v>0</v>
      </c>
    </row>
    <row r="74" spans="1:16" x14ac:dyDescent="0.25">
      <c r="A74" s="71">
        <v>2629.7999999999997</v>
      </c>
      <c r="B74" s="16">
        <v>1989</v>
      </c>
      <c r="C74" s="22">
        <v>6620.4</v>
      </c>
      <c r="D74" s="22">
        <f t="shared" si="1"/>
        <v>17410327.919999998</v>
      </c>
      <c r="E74" s="3">
        <f t="shared" si="4"/>
        <v>241</v>
      </c>
      <c r="G74" s="39">
        <f t="shared" si="6"/>
        <v>17410327.919999998</v>
      </c>
      <c r="H74" s="3">
        <f t="shared" ref="H74:H75" si="7">D74-G74</f>
        <v>0</v>
      </c>
      <c r="I74" s="39">
        <f t="shared" si="2"/>
        <v>6620.4</v>
      </c>
      <c r="J74" s="3">
        <f t="shared" si="3"/>
        <v>0</v>
      </c>
    </row>
    <row r="75" spans="1:16" x14ac:dyDescent="0.25">
      <c r="A75" s="71">
        <v>2940.9</v>
      </c>
      <c r="B75" s="79">
        <v>1990</v>
      </c>
      <c r="C75" s="80">
        <v>10168.299999999999</v>
      </c>
      <c r="D75" s="80">
        <f t="shared" ref="D75" si="8">C75*A75</f>
        <v>29903953.469999999</v>
      </c>
      <c r="E75" s="107">
        <f t="shared" si="4"/>
        <v>3547.8999999999996</v>
      </c>
      <c r="G75" s="65">
        <f t="shared" si="6"/>
        <v>29903953.469999999</v>
      </c>
      <c r="H75" s="107">
        <f t="shared" si="7"/>
        <v>0</v>
      </c>
      <c r="I75" s="65">
        <f t="shared" ref="I75" si="9">G75/A75</f>
        <v>10168.299999999999</v>
      </c>
      <c r="J75" s="107">
        <f t="shared" ref="J75" si="10">C75-I75</f>
        <v>0</v>
      </c>
    </row>
    <row r="76" spans="1:16" x14ac:dyDescent="0.25">
      <c r="C76" s="3"/>
      <c r="D76" s="3"/>
    </row>
    <row r="77" spans="1:16" x14ac:dyDescent="0.25">
      <c r="B77" s="2" t="s">
        <v>221</v>
      </c>
    </row>
    <row r="78" spans="1:16" ht="15.75" customHeight="1" x14ac:dyDescent="0.25">
      <c r="B78" s="181" t="s">
        <v>166</v>
      </c>
      <c r="C78" s="181"/>
      <c r="D78" s="181"/>
      <c r="E78" s="181"/>
      <c r="F78" s="181"/>
      <c r="G78" s="181"/>
      <c r="H78" s="181"/>
      <c r="I78" s="181"/>
    </row>
    <row r="79" spans="1:16" ht="15.95" customHeight="1" x14ac:dyDescent="0.25">
      <c r="B79" s="181"/>
      <c r="C79" s="181"/>
      <c r="D79" s="181"/>
      <c r="E79" s="181"/>
      <c r="F79" s="181"/>
      <c r="G79" s="181"/>
      <c r="H79" s="181"/>
      <c r="I79" s="181"/>
    </row>
    <row r="80" spans="1:16" ht="15.95" customHeight="1" x14ac:dyDescent="0.25">
      <c r="B80" s="180" t="s">
        <v>165</v>
      </c>
      <c r="C80" s="180"/>
      <c r="D80" s="180"/>
      <c r="E80" s="180"/>
      <c r="F80" s="180"/>
      <c r="G80" s="180"/>
      <c r="H80" s="180"/>
      <c r="I80" s="180"/>
    </row>
    <row r="81" spans="2:9" ht="15.95" customHeight="1" x14ac:dyDescent="0.25">
      <c r="B81" s="180"/>
      <c r="C81" s="180"/>
      <c r="D81" s="180"/>
      <c r="E81" s="180"/>
      <c r="F81" s="180"/>
      <c r="G81" s="180"/>
      <c r="H81" s="180"/>
      <c r="I81" s="180"/>
    </row>
    <row r="82" spans="2:9" ht="15.95" customHeight="1" x14ac:dyDescent="0.25">
      <c r="B82" s="180"/>
      <c r="C82" s="180"/>
      <c r="D82" s="180"/>
      <c r="E82" s="180"/>
      <c r="F82" s="180"/>
      <c r="G82" s="180"/>
      <c r="H82" s="180"/>
      <c r="I82" s="180"/>
    </row>
    <row r="83" spans="2:9" ht="15.95" customHeight="1" x14ac:dyDescent="0.25">
      <c r="B83" s="180"/>
      <c r="C83" s="180"/>
      <c r="D83" s="180"/>
      <c r="E83" s="180"/>
      <c r="F83" s="180"/>
      <c r="G83" s="180"/>
      <c r="H83" s="180"/>
      <c r="I83" s="180"/>
    </row>
    <row r="84" spans="2:9" ht="15.95" customHeight="1" x14ac:dyDescent="0.25">
      <c r="B84" s="182" t="s">
        <v>277</v>
      </c>
      <c r="C84" s="182"/>
      <c r="D84" s="182"/>
      <c r="E84" s="138"/>
    </row>
    <row r="85" spans="2:9" x14ac:dyDescent="0.25">
      <c r="B85" s="2" t="s">
        <v>16</v>
      </c>
    </row>
    <row r="86" spans="2:9" x14ac:dyDescent="0.25">
      <c r="B86" s="2" t="s">
        <v>15</v>
      </c>
    </row>
  </sheetData>
  <mergeCells count="12">
    <mergeCell ref="J2:J4"/>
    <mergeCell ref="G2:G4"/>
    <mergeCell ref="H2:H4"/>
    <mergeCell ref="C2:C4"/>
    <mergeCell ref="B80:I83"/>
    <mergeCell ref="B78:I79"/>
    <mergeCell ref="B84:D84"/>
    <mergeCell ref="E2:E4"/>
    <mergeCell ref="A2:A4"/>
    <mergeCell ref="D2:D4"/>
    <mergeCell ref="B2:B4"/>
    <mergeCell ref="I2:I4"/>
  </mergeCells>
  <pageMargins left="0.7" right="0.7" top="0.75" bottom="0.75" header="0.3" footer="0.3"/>
  <pageSetup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V114"/>
  <sheetViews>
    <sheetView topLeftCell="A106" workbookViewId="0">
      <selection activeCell="H116" sqref="H116"/>
    </sheetView>
  </sheetViews>
  <sheetFormatPr baseColWidth="10" defaultColWidth="10.85546875" defaultRowHeight="15.75" x14ac:dyDescent="0.25"/>
  <cols>
    <col min="1" max="1" width="10.85546875" style="1"/>
    <col min="2" max="2" width="15" style="1" customWidth="1"/>
    <col min="3" max="3" width="4" style="1" customWidth="1"/>
    <col min="4" max="4" width="10.85546875" style="1"/>
    <col min="5" max="5" width="14.42578125" style="1" customWidth="1"/>
    <col min="6" max="6" width="15.28515625" style="1" customWidth="1"/>
    <col min="7" max="7" width="10.85546875" style="1"/>
    <col min="8" max="16384" width="10.85546875" style="2"/>
  </cols>
  <sheetData>
    <row r="1" spans="1:100" x14ac:dyDescent="0.25"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</row>
    <row r="2" spans="1:100" ht="15.75" customHeight="1" x14ac:dyDescent="0.25">
      <c r="A2" s="145" t="s">
        <v>127</v>
      </c>
      <c r="B2" s="164" t="s">
        <v>14</v>
      </c>
      <c r="C2" s="31"/>
      <c r="D2" s="145" t="s">
        <v>128</v>
      </c>
      <c r="E2" s="164" t="s">
        <v>129</v>
      </c>
      <c r="F2" s="164" t="s">
        <v>197</v>
      </c>
      <c r="G2" s="8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1"/>
      <c r="BA2" s="1"/>
      <c r="BB2" s="1"/>
      <c r="BC2" s="1"/>
      <c r="BD2" s="1"/>
      <c r="BE2" s="1"/>
      <c r="BF2" s="1"/>
      <c r="BG2" s="1"/>
      <c r="BH2" s="1"/>
      <c r="BI2" s="1"/>
      <c r="BJ2" s="1"/>
      <c r="BK2" s="1"/>
      <c r="BL2" s="1"/>
      <c r="BM2" s="1"/>
      <c r="BN2" s="1"/>
      <c r="BO2" s="1"/>
      <c r="BP2" s="1"/>
      <c r="BQ2" s="1"/>
      <c r="BR2" s="1"/>
      <c r="BS2" s="1"/>
      <c r="BT2" s="1"/>
      <c r="BU2" s="1"/>
      <c r="BV2" s="1"/>
      <c r="BW2" s="1"/>
      <c r="BX2" s="1"/>
      <c r="BY2" s="1"/>
      <c r="BZ2" s="1"/>
      <c r="CA2" s="1"/>
      <c r="CB2" s="1"/>
      <c r="CC2" s="1"/>
      <c r="CD2" s="1"/>
      <c r="CE2" s="1"/>
      <c r="CF2" s="1"/>
      <c r="CG2" s="1"/>
      <c r="CH2" s="1"/>
      <c r="CI2" s="1"/>
      <c r="CJ2" s="1"/>
      <c r="CK2" s="1"/>
      <c r="CL2" s="1"/>
      <c r="CM2" s="1"/>
      <c r="CN2" s="1"/>
      <c r="CO2" s="1"/>
      <c r="CP2" s="1"/>
      <c r="CQ2" s="1"/>
      <c r="CR2" s="1"/>
      <c r="CS2" s="1"/>
      <c r="CT2" s="1"/>
      <c r="CU2" s="1"/>
      <c r="CV2" s="1"/>
    </row>
    <row r="3" spans="1:100" x14ac:dyDescent="0.25">
      <c r="A3" s="146"/>
      <c r="B3" s="165"/>
      <c r="C3" s="31"/>
      <c r="D3" s="146"/>
      <c r="E3" s="165"/>
      <c r="F3" s="165"/>
      <c r="G3" s="8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</row>
    <row r="4" spans="1:100" ht="16.5" thickBot="1" x14ac:dyDescent="0.3">
      <c r="A4" s="147"/>
      <c r="B4" s="166"/>
      <c r="C4" s="31"/>
      <c r="D4" s="147"/>
      <c r="E4" s="166"/>
      <c r="F4" s="166"/>
      <c r="G4" s="9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1"/>
      <c r="BA4" s="1"/>
      <c r="BB4" s="1"/>
      <c r="BC4" s="1"/>
      <c r="BD4" s="1"/>
      <c r="BE4" s="1"/>
      <c r="BF4" s="1"/>
      <c r="BG4" s="1"/>
      <c r="BH4" s="1"/>
      <c r="BI4" s="1"/>
      <c r="BJ4" s="1"/>
      <c r="BK4" s="1"/>
      <c r="BL4" s="1"/>
      <c r="BM4" s="1"/>
      <c r="BN4" s="1"/>
      <c r="BO4" s="1"/>
      <c r="BP4" s="1"/>
      <c r="BQ4" s="1"/>
      <c r="BR4" s="1"/>
      <c r="BS4" s="1"/>
      <c r="BT4" s="1"/>
      <c r="BU4" s="1"/>
      <c r="BV4" s="1"/>
      <c r="BW4" s="1"/>
      <c r="BX4" s="1"/>
      <c r="BY4" s="1"/>
      <c r="BZ4" s="1"/>
      <c r="CA4" s="1"/>
      <c r="CB4" s="1"/>
      <c r="CC4" s="1"/>
      <c r="CD4" s="1"/>
      <c r="CE4" s="1"/>
      <c r="CF4" s="1"/>
      <c r="CG4" s="1"/>
      <c r="CH4" s="1"/>
      <c r="CI4" s="1"/>
      <c r="CJ4" s="1"/>
      <c r="CK4" s="1"/>
      <c r="CL4" s="1"/>
      <c r="CM4" s="1"/>
      <c r="CN4" s="1"/>
      <c r="CO4" s="1"/>
      <c r="CP4" s="1"/>
      <c r="CQ4" s="1"/>
      <c r="CR4" s="1"/>
      <c r="CS4" s="1"/>
      <c r="CT4" s="1"/>
      <c r="CU4" s="1"/>
      <c r="CV4" s="1"/>
    </row>
    <row r="5" spans="1:100" ht="16.5" thickTop="1" x14ac:dyDescent="0.25">
      <c r="A5" s="13" t="s">
        <v>19</v>
      </c>
      <c r="B5" s="32">
        <v>1512</v>
      </c>
      <c r="C5" s="32"/>
      <c r="D5" s="12">
        <v>1920</v>
      </c>
      <c r="E5" s="10" t="s">
        <v>18</v>
      </c>
      <c r="F5" s="10" t="s">
        <v>18</v>
      </c>
      <c r="G5" s="4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  <c r="AM5" s="1"/>
      <c r="AN5" s="1"/>
      <c r="AO5" s="1"/>
      <c r="AP5" s="1"/>
      <c r="AQ5" s="1"/>
      <c r="AR5" s="1"/>
      <c r="AS5" s="1"/>
      <c r="AT5" s="1"/>
      <c r="AU5" s="1"/>
      <c r="AV5" s="1"/>
      <c r="AW5" s="1"/>
      <c r="AX5" s="1"/>
      <c r="AY5" s="1"/>
      <c r="AZ5" s="1"/>
      <c r="BA5" s="1"/>
      <c r="BB5" s="1"/>
      <c r="BC5" s="1"/>
      <c r="BD5" s="1"/>
      <c r="BE5" s="1"/>
      <c r="BF5" s="1"/>
      <c r="BG5" s="1"/>
      <c r="BH5" s="1"/>
      <c r="BI5" s="1"/>
      <c r="BJ5" s="1"/>
      <c r="BK5" s="1"/>
      <c r="BL5" s="1"/>
      <c r="BM5" s="1"/>
      <c r="BN5" s="1"/>
      <c r="BO5" s="1"/>
      <c r="BP5" s="1"/>
      <c r="BQ5" s="1"/>
      <c r="BR5" s="1"/>
      <c r="BS5" s="1"/>
      <c r="BT5" s="1"/>
      <c r="BU5" s="1"/>
      <c r="BV5" s="1"/>
      <c r="BW5" s="1"/>
      <c r="BX5" s="1"/>
      <c r="BY5" s="1"/>
      <c r="BZ5" s="1"/>
      <c r="CA5" s="1"/>
      <c r="CB5" s="1"/>
      <c r="CC5" s="1"/>
      <c r="CD5" s="1"/>
      <c r="CE5" s="1"/>
      <c r="CF5" s="1"/>
      <c r="CG5" s="1"/>
      <c r="CH5" s="1"/>
      <c r="CI5" s="1"/>
      <c r="CJ5" s="1"/>
      <c r="CK5" s="1"/>
      <c r="CL5" s="1"/>
      <c r="CM5" s="1"/>
      <c r="CN5" s="1"/>
      <c r="CO5" s="1"/>
      <c r="CP5" s="1"/>
      <c r="CQ5" s="1"/>
      <c r="CR5" s="1"/>
      <c r="CS5" s="1"/>
      <c r="CT5" s="1"/>
      <c r="CU5" s="1"/>
      <c r="CV5" s="1"/>
    </row>
    <row r="6" spans="1:100" x14ac:dyDescent="0.25">
      <c r="A6" s="13" t="s">
        <v>20</v>
      </c>
      <c r="B6" s="32">
        <v>3085</v>
      </c>
      <c r="C6" s="32"/>
      <c r="D6" s="12">
        <v>1921</v>
      </c>
      <c r="E6" s="10" t="s">
        <v>18</v>
      </c>
      <c r="F6" s="10" t="s">
        <v>18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</row>
    <row r="7" spans="1:100" x14ac:dyDescent="0.25">
      <c r="A7" s="13" t="s">
        <v>21</v>
      </c>
      <c r="B7" s="32">
        <v>6726</v>
      </c>
      <c r="C7" s="32"/>
      <c r="D7" s="12">
        <v>1922</v>
      </c>
      <c r="E7" s="10" t="s">
        <v>18</v>
      </c>
      <c r="F7" s="10" t="s">
        <v>18</v>
      </c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5"/>
      <c r="AP7" s="5"/>
      <c r="AQ7" s="5"/>
      <c r="AR7" s="5"/>
      <c r="AS7" s="5"/>
      <c r="AT7" s="5"/>
      <c r="AU7" s="5"/>
      <c r="AV7" s="5"/>
      <c r="AW7" s="1"/>
      <c r="AX7" s="1"/>
      <c r="AY7" s="1"/>
      <c r="AZ7" s="1"/>
      <c r="BA7" s="1"/>
      <c r="BB7" s="1"/>
      <c r="BC7" s="1"/>
      <c r="BD7" s="1"/>
      <c r="BE7" s="1"/>
      <c r="BF7" s="1"/>
      <c r="BG7" s="1"/>
      <c r="BH7" s="1"/>
      <c r="BI7" s="1"/>
      <c r="BJ7" s="1"/>
      <c r="BK7" s="1"/>
      <c r="BL7" s="1"/>
      <c r="BM7" s="1"/>
      <c r="BN7" s="1"/>
      <c r="BO7" s="1"/>
      <c r="BP7" s="1"/>
      <c r="BQ7" s="1"/>
      <c r="BR7" s="1"/>
      <c r="BS7" s="1"/>
      <c r="BT7" s="1"/>
      <c r="BU7" s="1"/>
      <c r="BV7" s="1"/>
      <c r="BW7" s="1"/>
      <c r="BX7" s="1"/>
      <c r="BY7" s="1"/>
      <c r="BZ7" s="1"/>
      <c r="CA7" s="1"/>
      <c r="CB7" s="1"/>
      <c r="CC7" s="1"/>
      <c r="CD7" s="1"/>
      <c r="CE7" s="1"/>
      <c r="CF7" s="1"/>
      <c r="CG7" s="1"/>
      <c r="CH7" s="1"/>
      <c r="CI7" s="1"/>
      <c r="CJ7" s="1"/>
      <c r="CK7" s="1"/>
      <c r="CL7" s="1"/>
      <c r="CM7" s="1"/>
      <c r="CN7" s="1"/>
      <c r="CO7" s="1"/>
      <c r="CP7" s="1"/>
      <c r="CQ7" s="1"/>
      <c r="CR7" s="1"/>
      <c r="CS7" s="1"/>
      <c r="CT7" s="1"/>
      <c r="CU7" s="1"/>
      <c r="CV7" s="1"/>
    </row>
    <row r="8" spans="1:100" x14ac:dyDescent="0.25">
      <c r="A8" s="13" t="s">
        <v>22</v>
      </c>
      <c r="B8" s="32">
        <v>11214</v>
      </c>
      <c r="C8" s="32"/>
      <c r="D8" s="12">
        <v>1923</v>
      </c>
      <c r="E8" s="10" t="s">
        <v>18</v>
      </c>
      <c r="F8" s="10" t="s">
        <v>18</v>
      </c>
      <c r="H8" s="5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1"/>
      <c r="AX8" s="1"/>
      <c r="AY8" s="1"/>
      <c r="AZ8" s="1"/>
      <c r="BA8" s="1"/>
      <c r="BB8" s="1"/>
      <c r="BC8" s="1"/>
      <c r="BD8" s="1"/>
      <c r="BE8" s="1"/>
      <c r="BF8" s="1"/>
      <c r="BG8" s="1"/>
      <c r="BH8" s="1"/>
      <c r="BI8" s="1"/>
      <c r="BJ8" s="1"/>
      <c r="BK8" s="1"/>
      <c r="BL8" s="1"/>
      <c r="BM8" s="1"/>
      <c r="BN8" s="1"/>
      <c r="BO8" s="1"/>
      <c r="BP8" s="1"/>
      <c r="BQ8" s="1"/>
      <c r="BR8" s="1"/>
      <c r="BS8" s="1"/>
      <c r="BT8" s="1"/>
      <c r="BU8" s="1"/>
      <c r="BV8" s="1"/>
      <c r="BW8" s="1"/>
      <c r="BX8" s="1"/>
      <c r="BY8" s="1"/>
      <c r="BZ8" s="1"/>
      <c r="CA8" s="1"/>
      <c r="CB8" s="1"/>
      <c r="CC8" s="1"/>
      <c r="CD8" s="1"/>
      <c r="CE8" s="1"/>
      <c r="CF8" s="1"/>
      <c r="CG8" s="1"/>
      <c r="CH8" s="1"/>
      <c r="CI8" s="1"/>
      <c r="CJ8" s="1"/>
      <c r="CK8" s="1"/>
      <c r="CL8" s="1"/>
      <c r="CM8" s="1"/>
      <c r="CN8" s="1"/>
      <c r="CO8" s="1"/>
      <c r="CP8" s="1"/>
      <c r="CQ8" s="1"/>
      <c r="CR8" s="1"/>
      <c r="CS8" s="1"/>
      <c r="CT8" s="1"/>
      <c r="CU8" s="1"/>
      <c r="CV8" s="1"/>
    </row>
    <row r="9" spans="1:100" x14ac:dyDescent="0.25">
      <c r="A9" s="13" t="s">
        <v>23</v>
      </c>
      <c r="B9" s="32">
        <v>14613</v>
      </c>
      <c r="C9" s="32"/>
      <c r="D9" s="12">
        <v>1924</v>
      </c>
      <c r="E9" s="10" t="s">
        <v>18</v>
      </c>
      <c r="F9" s="10" t="s">
        <v>18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5"/>
      <c r="AN9" s="5"/>
      <c r="AO9" s="5"/>
      <c r="AP9" s="5"/>
      <c r="AQ9" s="5"/>
      <c r="AR9" s="5"/>
      <c r="AS9" s="5"/>
      <c r="AT9" s="5"/>
      <c r="AU9" s="5"/>
      <c r="AV9" s="5"/>
      <c r="AW9" s="5"/>
      <c r="AX9" s="5"/>
      <c r="AY9" s="5"/>
      <c r="AZ9" s="1"/>
      <c r="BA9" s="1"/>
      <c r="BB9" s="1"/>
      <c r="BC9" s="1"/>
      <c r="BD9" s="1"/>
      <c r="BE9" s="1"/>
      <c r="BF9" s="1"/>
      <c r="BG9" s="1"/>
      <c r="BH9" s="1"/>
      <c r="BI9" s="1"/>
      <c r="BJ9" s="1"/>
      <c r="BK9" s="1"/>
      <c r="BL9" s="1"/>
      <c r="BM9" s="1"/>
      <c r="BN9" s="1"/>
      <c r="BO9" s="1"/>
      <c r="BP9" s="1"/>
      <c r="BQ9" s="1"/>
      <c r="BR9" s="1"/>
      <c r="BS9" s="1"/>
      <c r="BT9" s="1"/>
      <c r="BU9" s="1"/>
      <c r="BV9" s="1"/>
      <c r="BW9" s="1"/>
      <c r="BX9" s="1"/>
      <c r="BY9" s="1"/>
      <c r="BZ9" s="1"/>
      <c r="CA9" s="1"/>
      <c r="CB9" s="1"/>
      <c r="CC9" s="1"/>
      <c r="CD9" s="1"/>
      <c r="CE9" s="1"/>
      <c r="CF9" s="1"/>
      <c r="CG9" s="1"/>
      <c r="CH9" s="1"/>
      <c r="CI9" s="1"/>
      <c r="CJ9" s="1"/>
      <c r="CK9" s="1"/>
      <c r="CL9" s="1"/>
      <c r="CM9" s="1"/>
      <c r="CN9" s="1"/>
      <c r="CO9" s="1"/>
      <c r="CP9" s="1"/>
      <c r="CQ9" s="1"/>
      <c r="CR9" s="1"/>
      <c r="CS9" s="1"/>
      <c r="CT9" s="1"/>
      <c r="CU9" s="1"/>
      <c r="CV9" s="1"/>
    </row>
    <row r="10" spans="1:100" x14ac:dyDescent="0.25">
      <c r="A10" s="13" t="s">
        <v>24</v>
      </c>
      <c r="B10" s="32">
        <v>15912</v>
      </c>
      <c r="C10" s="32"/>
      <c r="D10" s="12">
        <v>1925</v>
      </c>
      <c r="E10" s="10" t="s">
        <v>18</v>
      </c>
      <c r="F10" s="10" t="s">
        <v>18</v>
      </c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5"/>
      <c r="AN10" s="5"/>
      <c r="AO10" s="5"/>
      <c r="AP10" s="5"/>
      <c r="AQ10" s="5"/>
      <c r="AR10" s="5"/>
      <c r="AS10" s="5"/>
      <c r="AT10" s="5"/>
      <c r="AU10" s="5"/>
      <c r="AV10" s="5"/>
      <c r="AW10" s="5"/>
      <c r="AX10" s="5"/>
      <c r="AY10" s="5"/>
      <c r="AZ10" s="1"/>
      <c r="BA10" s="1"/>
      <c r="BB10" s="1"/>
      <c r="BC10" s="1"/>
      <c r="BD10" s="1"/>
      <c r="BE10" s="1"/>
      <c r="BF10" s="1"/>
      <c r="BG10" s="1"/>
      <c r="BH10" s="1"/>
      <c r="BI10" s="1"/>
      <c r="BJ10" s="1"/>
      <c r="BK10" s="1"/>
      <c r="BL10" s="1"/>
      <c r="BM10" s="1"/>
      <c r="BN10" s="1"/>
      <c r="BO10" s="1"/>
      <c r="BP10" s="1"/>
      <c r="BQ10" s="1"/>
      <c r="BR10" s="1"/>
      <c r="BS10" s="1"/>
      <c r="BT10" s="1"/>
      <c r="BU10" s="1"/>
      <c r="BV10" s="1"/>
      <c r="BW10" s="1"/>
      <c r="BX10" s="1"/>
      <c r="BY10" s="1"/>
      <c r="BZ10" s="1"/>
      <c r="CA10" s="1"/>
      <c r="CB10" s="1"/>
      <c r="CC10" s="1"/>
      <c r="CD10" s="1"/>
      <c r="CE10" s="1"/>
      <c r="CF10" s="1"/>
      <c r="CG10" s="1"/>
      <c r="CH10" s="1"/>
      <c r="CI10" s="1"/>
      <c r="CJ10" s="1"/>
      <c r="CK10" s="1"/>
      <c r="CL10" s="1"/>
      <c r="CM10" s="1"/>
      <c r="CN10" s="1"/>
      <c r="CO10" s="1"/>
      <c r="CP10" s="1"/>
      <c r="CQ10" s="1"/>
      <c r="CR10" s="1"/>
      <c r="CS10" s="1"/>
      <c r="CT10" s="1"/>
      <c r="CU10" s="1"/>
      <c r="CV10" s="1"/>
    </row>
    <row r="11" spans="1:100" x14ac:dyDescent="0.25">
      <c r="A11" s="13" t="s">
        <v>25</v>
      </c>
      <c r="B11" s="32">
        <v>16819</v>
      </c>
      <c r="C11" s="32"/>
      <c r="D11" s="12">
        <v>1926</v>
      </c>
      <c r="E11" s="10" t="s">
        <v>18</v>
      </c>
      <c r="F11" s="10" t="s">
        <v>18</v>
      </c>
      <c r="G11" s="6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5"/>
      <c r="AN11" s="5"/>
      <c r="AO11" s="5"/>
      <c r="AP11" s="5"/>
      <c r="AQ11" s="5"/>
      <c r="AR11" s="5"/>
      <c r="AS11" s="5"/>
      <c r="AT11" s="5"/>
      <c r="AU11" s="5"/>
      <c r="AV11" s="5"/>
      <c r="AW11" s="5"/>
      <c r="AX11" s="5"/>
      <c r="AY11" s="5"/>
      <c r="AZ11" s="1"/>
      <c r="BA11" s="1"/>
      <c r="BB11" s="1"/>
      <c r="BC11" s="1"/>
      <c r="BD11" s="1"/>
      <c r="BE11" s="1"/>
      <c r="BF11" s="1"/>
      <c r="BG11" s="1"/>
      <c r="BH11" s="1"/>
      <c r="BI11" s="1"/>
      <c r="BJ11" s="1"/>
      <c r="BK11" s="1"/>
      <c r="BL11" s="1"/>
      <c r="BM11" s="1"/>
      <c r="BN11" s="1"/>
      <c r="BO11" s="1"/>
      <c r="BP11" s="1"/>
      <c r="BQ11" s="1"/>
      <c r="BR11" s="1"/>
      <c r="BS11" s="1"/>
      <c r="BT11" s="1"/>
      <c r="BU11" s="1"/>
      <c r="BV11" s="1"/>
      <c r="BW11" s="1"/>
      <c r="BX11" s="1"/>
      <c r="BY11" s="1"/>
      <c r="BZ11" s="1"/>
      <c r="CA11" s="1"/>
      <c r="CB11" s="1"/>
      <c r="CC11" s="1"/>
      <c r="CD11" s="1"/>
      <c r="CE11" s="1"/>
      <c r="CF11" s="1"/>
      <c r="CG11" s="1"/>
      <c r="CH11" s="1"/>
      <c r="CI11" s="1"/>
      <c r="CJ11" s="1"/>
      <c r="CK11" s="1"/>
      <c r="CL11" s="1"/>
      <c r="CM11" s="1"/>
      <c r="CN11" s="1"/>
      <c r="CO11" s="1"/>
      <c r="CP11" s="1"/>
      <c r="CQ11" s="1"/>
      <c r="CR11" s="1"/>
      <c r="CS11" s="1"/>
      <c r="CT11" s="1"/>
      <c r="CU11" s="1"/>
      <c r="CV11" s="1"/>
    </row>
    <row r="12" spans="1:100" x14ac:dyDescent="0.25">
      <c r="A12" s="13" t="s">
        <v>26</v>
      </c>
      <c r="B12" s="32">
        <v>18241</v>
      </c>
      <c r="C12" s="32"/>
      <c r="D12" s="12">
        <v>1927</v>
      </c>
      <c r="E12" s="10" t="s">
        <v>18</v>
      </c>
      <c r="F12" s="10" t="s">
        <v>18</v>
      </c>
      <c r="G12" s="7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5"/>
      <c r="AN12" s="5"/>
      <c r="AO12" s="5"/>
      <c r="AP12" s="5"/>
      <c r="AQ12" s="5"/>
      <c r="AR12" s="5"/>
      <c r="AS12" s="5"/>
      <c r="AT12" s="5"/>
      <c r="AU12" s="5"/>
      <c r="AV12" s="5"/>
      <c r="AW12" s="5"/>
      <c r="AX12" s="5"/>
      <c r="AY12" s="5"/>
      <c r="AZ12" s="1"/>
      <c r="BA12" s="1"/>
      <c r="BB12" s="1"/>
      <c r="BC12" s="1"/>
      <c r="BD12" s="1"/>
      <c r="BE12" s="1"/>
      <c r="BF12" s="1"/>
      <c r="BG12" s="1"/>
      <c r="BH12" s="1"/>
      <c r="BI12" s="1"/>
      <c r="BJ12" s="1"/>
      <c r="BK12" s="1"/>
      <c r="BL12" s="1"/>
      <c r="BM12" s="1"/>
      <c r="BN12" s="1"/>
      <c r="BO12" s="1"/>
      <c r="BP12" s="1"/>
      <c r="BQ12" s="1"/>
      <c r="BR12" s="1"/>
      <c r="BS12" s="1"/>
      <c r="BT12" s="1"/>
      <c r="BU12" s="1"/>
      <c r="BV12" s="1"/>
      <c r="BW12" s="1"/>
      <c r="BX12" s="1"/>
      <c r="BY12" s="1"/>
      <c r="BZ12" s="1"/>
      <c r="CA12" s="1"/>
      <c r="CB12" s="1"/>
      <c r="CC12" s="1"/>
      <c r="CD12" s="1"/>
      <c r="CE12" s="1"/>
      <c r="CF12" s="1"/>
      <c r="CG12" s="1"/>
      <c r="CH12" s="1"/>
      <c r="CI12" s="1"/>
      <c r="CJ12" s="1"/>
      <c r="CK12" s="1"/>
      <c r="CL12" s="1"/>
      <c r="CM12" s="1"/>
      <c r="CN12" s="1"/>
      <c r="CO12" s="1"/>
      <c r="CP12" s="1"/>
      <c r="CQ12" s="1"/>
      <c r="CR12" s="1"/>
      <c r="CS12" s="1"/>
      <c r="CT12" s="1"/>
      <c r="CU12" s="1"/>
      <c r="CV12" s="1"/>
    </row>
    <row r="13" spans="1:100" x14ac:dyDescent="0.25">
      <c r="A13" s="13" t="s">
        <v>27</v>
      </c>
      <c r="B13" s="32">
        <v>17251</v>
      </c>
      <c r="C13" s="32"/>
      <c r="D13" s="12">
        <v>1928</v>
      </c>
      <c r="E13" s="10" t="s">
        <v>18</v>
      </c>
      <c r="F13" s="10" t="s">
        <v>18</v>
      </c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/>
      <c r="AL13" s="1"/>
      <c r="AM13" s="1"/>
      <c r="AN13" s="1"/>
      <c r="AO13" s="1"/>
      <c r="AP13" s="1"/>
      <c r="AQ13" s="1"/>
      <c r="AR13" s="1"/>
      <c r="AS13" s="1"/>
      <c r="AT13" s="1"/>
      <c r="AU13" s="1"/>
      <c r="AV13" s="1"/>
      <c r="AW13" s="1"/>
      <c r="AX13" s="1"/>
      <c r="AY13" s="1"/>
      <c r="AZ13" s="1"/>
      <c r="BA13" s="1"/>
      <c r="BB13" s="1"/>
      <c r="BC13" s="1"/>
      <c r="BD13" s="1"/>
      <c r="BE13" s="1"/>
      <c r="BF13" s="1"/>
      <c r="BG13" s="1"/>
      <c r="BH13" s="1"/>
      <c r="BI13" s="1"/>
      <c r="BJ13" s="1"/>
      <c r="BK13" s="1"/>
      <c r="BL13" s="1"/>
      <c r="BM13" s="1"/>
      <c r="BN13" s="1"/>
      <c r="BO13" s="1"/>
      <c r="BP13" s="1"/>
      <c r="BQ13" s="1"/>
      <c r="BR13" s="1"/>
      <c r="BS13" s="1"/>
      <c r="BT13" s="1"/>
      <c r="BU13" s="1"/>
      <c r="BV13" s="1"/>
      <c r="BW13" s="1"/>
      <c r="BX13" s="1"/>
      <c r="BY13" s="1"/>
      <c r="BZ13" s="1"/>
      <c r="CA13" s="1"/>
      <c r="CB13" s="1"/>
      <c r="CC13" s="1"/>
      <c r="CD13" s="1"/>
      <c r="CE13" s="1"/>
      <c r="CF13" s="1"/>
      <c r="CG13" s="1"/>
      <c r="CH13" s="1"/>
      <c r="CI13" s="1"/>
      <c r="CJ13" s="1"/>
      <c r="CK13" s="1"/>
      <c r="CL13" s="1"/>
      <c r="CM13" s="1"/>
      <c r="CN13" s="1"/>
      <c r="CO13" s="1"/>
      <c r="CP13" s="1"/>
      <c r="CQ13" s="1"/>
      <c r="CR13" s="1"/>
      <c r="CS13" s="1"/>
      <c r="CT13" s="1"/>
      <c r="CU13" s="1"/>
      <c r="CV13" s="1"/>
    </row>
    <row r="14" spans="1:100" x14ac:dyDescent="0.25">
      <c r="A14" s="13" t="s">
        <v>28</v>
      </c>
      <c r="B14" s="32">
        <v>16205</v>
      </c>
      <c r="C14" s="32"/>
      <c r="D14" s="12">
        <v>1929</v>
      </c>
      <c r="E14" s="10" t="s">
        <v>18</v>
      </c>
      <c r="F14" s="10" t="s">
        <v>18</v>
      </c>
      <c r="G14" s="6"/>
      <c r="H14" s="33"/>
      <c r="I14" s="33"/>
      <c r="J14" s="33"/>
      <c r="K14" s="33"/>
      <c r="L14" s="33"/>
      <c r="M14" s="33"/>
      <c r="N14" s="33"/>
      <c r="O14" s="33"/>
      <c r="P14" s="33"/>
      <c r="Q14" s="33"/>
      <c r="R14" s="33"/>
      <c r="S14" s="33"/>
      <c r="T14" s="33"/>
      <c r="U14" s="33"/>
      <c r="V14" s="33"/>
      <c r="W14" s="33"/>
      <c r="X14" s="33"/>
      <c r="Y14" s="33"/>
      <c r="Z14" s="33"/>
      <c r="AA14" s="33"/>
      <c r="AB14" s="33"/>
      <c r="AC14" s="33"/>
      <c r="AD14" s="33"/>
      <c r="AE14" s="33"/>
      <c r="AF14" s="33"/>
      <c r="AG14" s="33"/>
      <c r="AH14" s="33"/>
      <c r="AI14" s="33"/>
      <c r="AJ14" s="33"/>
      <c r="AK14" s="33"/>
      <c r="AL14" s="33"/>
      <c r="AM14" s="33"/>
      <c r="AN14" s="33"/>
      <c r="AO14" s="33"/>
      <c r="AP14" s="33"/>
      <c r="AQ14" s="33"/>
      <c r="AR14" s="33"/>
      <c r="AS14" s="33"/>
      <c r="AT14" s="33"/>
      <c r="AU14" s="33"/>
      <c r="AV14" s="33"/>
      <c r="AW14" s="33"/>
      <c r="AX14" s="33"/>
      <c r="AY14" s="33"/>
      <c r="AZ14" s="33"/>
      <c r="BA14" s="33"/>
      <c r="BB14" s="33"/>
      <c r="BC14" s="33"/>
      <c r="BD14" s="33"/>
      <c r="BE14" s="33"/>
      <c r="BF14" s="33"/>
      <c r="BG14" s="33"/>
      <c r="BH14" s="33"/>
      <c r="BI14" s="33"/>
      <c r="BJ14" s="33"/>
      <c r="BK14" s="33"/>
      <c r="BL14" s="33"/>
      <c r="BM14" s="33"/>
      <c r="BN14" s="33"/>
      <c r="BO14" s="33"/>
      <c r="BP14" s="33"/>
      <c r="BQ14" s="33"/>
      <c r="BR14" s="33"/>
      <c r="BS14" s="33"/>
      <c r="BT14" s="33"/>
      <c r="BU14" s="33"/>
      <c r="BV14" s="33"/>
      <c r="BW14" s="33"/>
      <c r="BX14" s="33"/>
      <c r="BY14" s="33"/>
      <c r="BZ14" s="33"/>
      <c r="CA14" s="33"/>
      <c r="CB14" s="33"/>
      <c r="CC14" s="33"/>
      <c r="CD14" s="33"/>
      <c r="CE14" s="33"/>
      <c r="CF14" s="33"/>
      <c r="CG14" s="33"/>
      <c r="CH14" s="33"/>
      <c r="CI14" s="33"/>
      <c r="CJ14" s="33"/>
      <c r="CK14" s="33"/>
      <c r="CL14" s="33"/>
      <c r="CM14" s="33"/>
      <c r="CN14" s="33"/>
      <c r="CO14" s="33"/>
      <c r="CP14" s="33"/>
      <c r="CQ14" s="33"/>
      <c r="CR14" s="33"/>
      <c r="CS14" s="33"/>
      <c r="CT14" s="33"/>
      <c r="CU14" s="33"/>
      <c r="CV14" s="33"/>
    </row>
    <row r="15" spans="1:100" x14ac:dyDescent="0.25">
      <c r="A15" s="13" t="s">
        <v>29</v>
      </c>
      <c r="B15" s="32">
        <v>16193</v>
      </c>
      <c r="C15" s="32"/>
      <c r="D15" s="12">
        <v>1930</v>
      </c>
      <c r="E15" s="10" t="s">
        <v>18</v>
      </c>
      <c r="F15" s="10" t="s">
        <v>18</v>
      </c>
      <c r="G15" s="6"/>
      <c r="H15" s="34"/>
      <c r="I15" s="34"/>
      <c r="J15" s="34"/>
      <c r="K15" s="34"/>
      <c r="L15" s="34"/>
      <c r="M15" s="34"/>
      <c r="N15" s="34"/>
      <c r="O15" s="34"/>
      <c r="P15" s="34"/>
      <c r="Q15" s="34"/>
      <c r="R15" s="34"/>
      <c r="S15" s="34"/>
      <c r="T15" s="34"/>
      <c r="U15" s="34"/>
      <c r="V15" s="34"/>
      <c r="W15" s="34"/>
      <c r="X15" s="34"/>
      <c r="Y15" s="34"/>
      <c r="Z15" s="34"/>
      <c r="AA15" s="34"/>
      <c r="AB15" s="34"/>
      <c r="AC15" s="34"/>
      <c r="AD15" s="34"/>
      <c r="AE15" s="34"/>
      <c r="AF15" s="34"/>
      <c r="AG15" s="34"/>
      <c r="AH15" s="34"/>
      <c r="AI15" s="34"/>
      <c r="AJ15" s="34"/>
      <c r="AK15" s="34"/>
      <c r="AL15" s="34"/>
      <c r="AM15" s="34"/>
      <c r="AN15" s="34"/>
      <c r="AO15" s="34"/>
      <c r="AP15" s="34"/>
      <c r="AQ15" s="34"/>
      <c r="AR15" s="34"/>
      <c r="AS15" s="34"/>
      <c r="AT15" s="34"/>
      <c r="AU15" s="34"/>
      <c r="AV15" s="34"/>
      <c r="AW15" s="34"/>
      <c r="AX15" s="34"/>
      <c r="AY15" s="34"/>
      <c r="AZ15" s="34"/>
      <c r="BA15" s="34"/>
      <c r="BB15" s="34"/>
      <c r="BC15" s="34"/>
      <c r="BD15" s="34"/>
      <c r="BE15" s="34"/>
      <c r="BF15" s="34"/>
      <c r="BG15" s="34"/>
      <c r="BH15" s="34"/>
      <c r="BI15" s="34"/>
      <c r="BJ15" s="34"/>
      <c r="BK15" s="34"/>
      <c r="BL15" s="34"/>
      <c r="BM15" s="34"/>
      <c r="BN15" s="34"/>
      <c r="BO15" s="34"/>
      <c r="BP15" s="34"/>
      <c r="BQ15" s="34"/>
      <c r="BR15" s="34"/>
      <c r="BS15" s="34"/>
      <c r="BT15" s="34"/>
      <c r="BU15" s="34"/>
      <c r="BV15" s="34"/>
      <c r="BW15" s="34"/>
      <c r="BX15" s="34"/>
      <c r="BY15" s="34"/>
      <c r="BZ15" s="34"/>
      <c r="CA15" s="34"/>
      <c r="CB15" s="34"/>
      <c r="CC15" s="34"/>
      <c r="CD15" s="34"/>
      <c r="CE15" s="34"/>
      <c r="CF15" s="34"/>
      <c r="CG15" s="34"/>
      <c r="CH15" s="34"/>
      <c r="CI15" s="34"/>
      <c r="CJ15" s="34"/>
      <c r="CK15" s="34"/>
      <c r="CL15" s="34"/>
      <c r="CM15" s="34"/>
      <c r="CN15" s="34"/>
      <c r="CO15" s="34"/>
      <c r="CP15" s="34"/>
      <c r="CQ15" s="34"/>
      <c r="CR15" s="34"/>
      <c r="CS15" s="34"/>
      <c r="CT15" s="34"/>
      <c r="CU15" s="34"/>
      <c r="CV15" s="34"/>
    </row>
    <row r="16" spans="1:100" x14ac:dyDescent="0.25">
      <c r="A16" s="13" t="s">
        <v>30</v>
      </c>
      <c r="B16" s="32">
        <v>22988</v>
      </c>
      <c r="C16" s="32"/>
      <c r="D16" s="12">
        <v>1931</v>
      </c>
      <c r="E16" s="10" t="s">
        <v>18</v>
      </c>
      <c r="F16" s="10" t="s">
        <v>18</v>
      </c>
      <c r="G16" s="6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6"/>
      <c r="AX16" s="36"/>
      <c r="AY16" s="36"/>
      <c r="AZ16" s="36"/>
      <c r="BA16" s="36"/>
      <c r="BB16" s="36"/>
      <c r="BC16" s="36"/>
      <c r="BD16" s="36"/>
      <c r="BE16" s="36"/>
      <c r="BF16" s="36"/>
      <c r="BG16" s="36"/>
      <c r="BH16" s="36"/>
      <c r="BI16" s="36"/>
      <c r="BJ16" s="36"/>
      <c r="BK16" s="36"/>
      <c r="BL16" s="36"/>
      <c r="BM16" s="36"/>
      <c r="BN16" s="36"/>
      <c r="BO16" s="36"/>
      <c r="BP16" s="36"/>
      <c r="BQ16" s="36"/>
      <c r="BR16" s="36"/>
      <c r="BS16" s="36"/>
      <c r="BT16" s="36"/>
      <c r="BU16" s="36"/>
      <c r="BV16" s="36"/>
      <c r="BW16" s="36"/>
      <c r="BX16" s="36"/>
      <c r="BY16" s="36"/>
      <c r="BZ16" s="36"/>
      <c r="CA16" s="36"/>
      <c r="CB16" s="36"/>
      <c r="CC16" s="36"/>
      <c r="CD16" s="36"/>
      <c r="CE16" s="36"/>
      <c r="CF16" s="36"/>
      <c r="CG16" s="36"/>
      <c r="CH16" s="36"/>
      <c r="CI16" s="36"/>
      <c r="CJ16" s="36"/>
      <c r="CK16" s="36"/>
      <c r="CL16" s="36"/>
      <c r="CM16" s="36"/>
      <c r="CN16" s="36"/>
      <c r="CO16" s="36"/>
      <c r="CP16" s="36"/>
      <c r="CQ16" s="36"/>
      <c r="CR16" s="36"/>
      <c r="CS16" s="36"/>
      <c r="CT16" s="36"/>
      <c r="CU16" s="36"/>
      <c r="CV16" s="36"/>
    </row>
    <row r="17" spans="1:100" x14ac:dyDescent="0.25">
      <c r="A17" s="13" t="s">
        <v>31</v>
      </c>
      <c r="B17" s="32">
        <v>25768</v>
      </c>
      <c r="C17" s="32"/>
      <c r="D17" s="12">
        <v>1932</v>
      </c>
      <c r="E17" s="37">
        <f>B16</f>
        <v>22988</v>
      </c>
      <c r="F17" s="37">
        <f>AVERAGE(B5:B16)</f>
        <v>13396.583333333334</v>
      </c>
      <c r="G17" s="6"/>
      <c r="H17" s="34"/>
      <c r="I17" s="34"/>
      <c r="J17" s="34"/>
      <c r="K17" s="34"/>
      <c r="L17" s="34"/>
      <c r="M17" s="34"/>
      <c r="N17" s="34"/>
      <c r="O17" s="34"/>
      <c r="P17" s="34"/>
      <c r="Q17" s="34"/>
      <c r="R17" s="34"/>
      <c r="S17" s="34"/>
      <c r="T17" s="34"/>
      <c r="U17" s="34"/>
      <c r="V17" s="34"/>
      <c r="W17" s="34"/>
      <c r="X17" s="34"/>
      <c r="Y17" s="34"/>
      <c r="Z17" s="34"/>
      <c r="AA17" s="34"/>
      <c r="AB17" s="34"/>
      <c r="AC17" s="34"/>
      <c r="AD17" s="34"/>
      <c r="AE17" s="34"/>
      <c r="AF17" s="34"/>
      <c r="AG17" s="34"/>
      <c r="AH17" s="34"/>
      <c r="AI17" s="34"/>
      <c r="AJ17" s="34"/>
      <c r="AK17" s="34"/>
      <c r="AL17" s="34"/>
      <c r="AM17" s="34"/>
      <c r="AN17" s="34"/>
      <c r="AO17" s="34"/>
      <c r="AP17" s="34"/>
      <c r="AQ17" s="34"/>
      <c r="AR17" s="34"/>
      <c r="AS17" s="34"/>
      <c r="AT17" s="34"/>
      <c r="AU17" s="34"/>
      <c r="AV17" s="34"/>
      <c r="AW17" s="34"/>
      <c r="AX17" s="34"/>
      <c r="AY17" s="34"/>
      <c r="AZ17" s="34"/>
      <c r="BA17" s="34"/>
      <c r="BB17" s="34"/>
      <c r="BC17" s="34"/>
      <c r="BD17" s="34"/>
      <c r="BE17" s="34"/>
      <c r="BF17" s="34"/>
      <c r="BG17" s="34"/>
      <c r="BH17" s="34"/>
      <c r="BI17" s="34"/>
      <c r="BJ17" s="34"/>
      <c r="BK17" s="34"/>
      <c r="BL17" s="34"/>
      <c r="BM17" s="34"/>
      <c r="BN17" s="34"/>
      <c r="BO17" s="34"/>
      <c r="BP17" s="34"/>
      <c r="BQ17" s="34"/>
      <c r="BR17" s="34"/>
      <c r="BS17" s="34"/>
      <c r="BT17" s="34"/>
      <c r="BU17" s="34"/>
      <c r="BV17" s="34"/>
      <c r="BW17" s="34"/>
      <c r="BX17" s="34"/>
      <c r="BY17" s="34"/>
      <c r="BZ17" s="34"/>
      <c r="CA17" s="34"/>
      <c r="CB17" s="34"/>
      <c r="CC17" s="34"/>
      <c r="CD17" s="34"/>
      <c r="CE17" s="34"/>
      <c r="CF17" s="34"/>
      <c r="CG17" s="34"/>
      <c r="CH17" s="34"/>
      <c r="CI17" s="34"/>
      <c r="CJ17" s="34"/>
      <c r="CK17" s="34"/>
      <c r="CL17" s="34"/>
      <c r="CM17" s="34"/>
      <c r="CN17" s="34"/>
      <c r="CO17" s="34"/>
      <c r="CP17" s="34"/>
      <c r="CQ17" s="34"/>
      <c r="CR17" s="34"/>
      <c r="CS17" s="34"/>
      <c r="CT17" s="34"/>
      <c r="CU17" s="34"/>
      <c r="CV17" s="34"/>
    </row>
    <row r="18" spans="1:100" x14ac:dyDescent="0.25">
      <c r="A18" s="13" t="s">
        <v>32</v>
      </c>
      <c r="B18" s="32">
        <v>25957</v>
      </c>
      <c r="C18" s="32"/>
      <c r="D18" s="12">
        <v>1933</v>
      </c>
      <c r="E18" s="37">
        <f>B28</f>
        <v>25021</v>
      </c>
      <c r="F18" s="37">
        <f>AVERAGE(B17:B28)</f>
        <v>26163.416666666668</v>
      </c>
      <c r="H18" s="34"/>
      <c r="I18" s="34"/>
      <c r="J18" s="34"/>
      <c r="K18" s="34"/>
      <c r="L18" s="34"/>
      <c r="M18" s="34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  <c r="BF18" s="35"/>
      <c r="BG18" s="35"/>
      <c r="BH18" s="35"/>
      <c r="BI18" s="35"/>
      <c r="BJ18" s="35"/>
      <c r="BK18" s="35"/>
      <c r="BL18" s="35"/>
      <c r="BM18" s="35"/>
      <c r="BN18" s="35"/>
      <c r="BO18" s="35"/>
      <c r="BP18" s="35"/>
      <c r="BQ18" s="35"/>
      <c r="BR18" s="35"/>
      <c r="BS18" s="35"/>
      <c r="BT18" s="35"/>
      <c r="BU18" s="35"/>
      <c r="BV18" s="35"/>
      <c r="BW18" s="35"/>
      <c r="BX18" s="35"/>
      <c r="BY18" s="35"/>
      <c r="BZ18" s="35"/>
      <c r="CA18" s="35"/>
      <c r="CB18" s="35"/>
      <c r="CC18" s="35"/>
      <c r="CD18" s="35"/>
      <c r="CE18" s="35"/>
      <c r="CF18" s="35"/>
      <c r="CG18" s="35"/>
      <c r="CH18" s="35"/>
      <c r="CI18" s="35"/>
      <c r="CJ18" s="35"/>
      <c r="CK18" s="35"/>
      <c r="CL18" s="35"/>
      <c r="CM18" s="35"/>
      <c r="CN18" s="35"/>
      <c r="CO18" s="35"/>
      <c r="CP18" s="35"/>
      <c r="CQ18" s="35"/>
      <c r="CR18" s="35"/>
      <c r="CS18" s="35"/>
      <c r="CT18" s="35"/>
      <c r="CU18" s="35"/>
      <c r="CV18" s="35"/>
    </row>
    <row r="19" spans="1:100" x14ac:dyDescent="0.25">
      <c r="A19" s="13" t="s">
        <v>33</v>
      </c>
      <c r="B19" s="32">
        <v>27893</v>
      </c>
      <c r="C19" s="32"/>
      <c r="D19" s="12">
        <v>1934</v>
      </c>
      <c r="E19" s="37">
        <f>B40</f>
        <v>34205</v>
      </c>
      <c r="F19" s="37">
        <f>AVERAGE(B29:B40)</f>
        <v>31670</v>
      </c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1"/>
      <c r="AE19" s="1"/>
      <c r="AF19" s="1"/>
      <c r="AG19" s="1"/>
      <c r="AH19" s="1"/>
      <c r="AI19" s="1"/>
      <c r="AJ19" s="1"/>
      <c r="AK19" s="1"/>
      <c r="AL19" s="1"/>
      <c r="AM19" s="1"/>
      <c r="AN19" s="1"/>
      <c r="AO19" s="1"/>
      <c r="AP19" s="1"/>
      <c r="AQ19" s="1"/>
      <c r="AR19" s="1"/>
      <c r="AS19" s="1"/>
      <c r="AT19" s="1"/>
      <c r="AU19" s="1"/>
      <c r="AV19" s="1"/>
      <c r="AW19" s="1"/>
      <c r="AX19" s="1"/>
      <c r="AY19" s="1"/>
      <c r="AZ19" s="1"/>
      <c r="BA19" s="1"/>
      <c r="BB19" s="1"/>
      <c r="BC19" s="1"/>
      <c r="BD19" s="1"/>
      <c r="BE19" s="1"/>
      <c r="BF19" s="1"/>
      <c r="BG19" s="1"/>
      <c r="BH19" s="1"/>
      <c r="BI19" s="1"/>
      <c r="BJ19" s="1"/>
      <c r="BK19" s="1"/>
      <c r="BL19" s="1"/>
      <c r="BM19" s="1"/>
      <c r="BN19" s="1"/>
      <c r="BO19" s="1"/>
      <c r="BP19" s="1"/>
      <c r="BQ19" s="1"/>
      <c r="BR19" s="1"/>
      <c r="BS19" s="1"/>
      <c r="BT19" s="1"/>
      <c r="BU19" s="1"/>
      <c r="BV19" s="1"/>
      <c r="BW19" s="1"/>
      <c r="BX19" s="1"/>
      <c r="BY19" s="1"/>
      <c r="BZ19" s="1"/>
      <c r="CA19" s="1"/>
      <c r="CB19" s="1"/>
      <c r="CC19" s="1"/>
      <c r="CD19" s="1"/>
      <c r="CE19" s="1"/>
      <c r="CF19" s="1"/>
      <c r="CG19" s="1"/>
      <c r="CH19" s="1"/>
      <c r="CI19" s="1"/>
      <c r="CJ19" s="1"/>
      <c r="CK19" s="1"/>
      <c r="CL19" s="1"/>
      <c r="CM19" s="1"/>
      <c r="CN19" s="1"/>
      <c r="CO19" s="1"/>
      <c r="CP19" s="1"/>
      <c r="CQ19" s="1"/>
      <c r="CR19" s="1"/>
      <c r="CS19" s="1"/>
      <c r="CT19" s="1"/>
      <c r="CU19" s="1"/>
      <c r="CV19" s="1"/>
    </row>
    <row r="20" spans="1:100" x14ac:dyDescent="0.25">
      <c r="A20" s="13" t="s">
        <v>34</v>
      </c>
      <c r="B20" s="32">
        <v>25298</v>
      </c>
      <c r="C20" s="32"/>
      <c r="D20" s="12">
        <v>1935</v>
      </c>
      <c r="E20" s="37">
        <f>B52</f>
        <v>41024</v>
      </c>
      <c r="F20" s="37">
        <f>AVERAGE(B41:B52)</f>
        <v>40145.25</v>
      </c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  <c r="AA20" s="1"/>
      <c r="AB20" s="1"/>
      <c r="AC20" s="1"/>
      <c r="AD20" s="1"/>
      <c r="AE20" s="1"/>
      <c r="AF20" s="1"/>
      <c r="AG20" s="1"/>
      <c r="AH20" s="1"/>
      <c r="AI20" s="1"/>
      <c r="AJ20" s="1"/>
      <c r="AK20" s="1"/>
      <c r="AL20" s="1"/>
      <c r="AM20" s="1"/>
      <c r="AN20" s="1"/>
      <c r="AO20" s="1"/>
      <c r="AP20" s="1"/>
      <c r="AQ20" s="1"/>
      <c r="AR20" s="1"/>
      <c r="AS20" s="1"/>
      <c r="AT20" s="1"/>
      <c r="AU20" s="1"/>
      <c r="AV20" s="1"/>
      <c r="AW20" s="1"/>
      <c r="AX20" s="1"/>
      <c r="AY20" s="1"/>
      <c r="AZ20" s="1"/>
      <c r="BA20" s="1"/>
      <c r="BB20" s="1"/>
      <c r="BC20" s="1"/>
      <c r="BD20" s="1"/>
      <c r="BE20" s="1"/>
      <c r="BF20" s="1"/>
      <c r="BG20" s="1"/>
      <c r="BH20" s="1"/>
      <c r="BI20" s="1"/>
      <c r="BJ20" s="1"/>
      <c r="BK20" s="1"/>
      <c r="BL20" s="1"/>
      <c r="BM20" s="1"/>
      <c r="BN20" s="1"/>
      <c r="BO20" s="1"/>
      <c r="BP20" s="1"/>
      <c r="BQ20" s="1"/>
      <c r="BR20" s="1"/>
      <c r="BS20" s="1"/>
      <c r="BT20" s="1"/>
      <c r="BU20" s="1"/>
      <c r="BV20" s="1"/>
      <c r="BW20" s="1"/>
      <c r="BX20" s="1"/>
      <c r="BY20" s="1"/>
      <c r="BZ20" s="1"/>
      <c r="CA20" s="1"/>
      <c r="CB20" s="1"/>
      <c r="CC20" s="1"/>
      <c r="CD20" s="1"/>
      <c r="CE20" s="1"/>
      <c r="CF20" s="1"/>
      <c r="CG20" s="1"/>
      <c r="CH20" s="1"/>
      <c r="CI20" s="1"/>
      <c r="CJ20" s="1"/>
      <c r="CK20" s="1"/>
      <c r="CL20" s="1"/>
      <c r="CM20" s="1"/>
      <c r="CN20" s="1"/>
      <c r="CO20" s="1"/>
      <c r="CP20" s="1"/>
      <c r="CQ20" s="1"/>
      <c r="CR20" s="1"/>
      <c r="CS20" s="1"/>
      <c r="CT20" s="1"/>
      <c r="CU20" s="1"/>
      <c r="CV20" s="1"/>
    </row>
    <row r="21" spans="1:100" x14ac:dyDescent="0.25">
      <c r="A21" s="13" t="s">
        <v>35</v>
      </c>
      <c r="B21" s="32">
        <v>24790</v>
      </c>
      <c r="C21" s="32"/>
      <c r="D21" s="12">
        <v>1936</v>
      </c>
      <c r="E21" s="37">
        <f>B64</f>
        <v>49536</v>
      </c>
      <c r="F21" s="37">
        <f>AVERAGE(B53:B64)</f>
        <v>52726.166666666664</v>
      </c>
    </row>
    <row r="22" spans="1:100" x14ac:dyDescent="0.25">
      <c r="A22" s="13" t="s">
        <v>36</v>
      </c>
      <c r="B22" s="32">
        <v>24082</v>
      </c>
      <c r="C22" s="32"/>
      <c r="D22" s="12">
        <v>1937</v>
      </c>
      <c r="E22" s="37">
        <f>B76</f>
        <v>15112</v>
      </c>
      <c r="F22" s="37">
        <f>AVERAGE(B65:B76)</f>
        <v>40739.083333333336</v>
      </c>
    </row>
    <row r="23" spans="1:100" x14ac:dyDescent="0.25">
      <c r="A23" s="13" t="s">
        <v>37</v>
      </c>
      <c r="B23" s="32">
        <v>23910</v>
      </c>
      <c r="C23" s="32"/>
      <c r="D23" s="12">
        <v>1938</v>
      </c>
      <c r="E23" s="37">
        <f>B88</f>
        <v>60965</v>
      </c>
      <c r="F23" s="37">
        <f>AVERAGE(B77:B88)</f>
        <v>41572.25</v>
      </c>
    </row>
    <row r="24" spans="1:100" x14ac:dyDescent="0.25">
      <c r="A24" s="13" t="s">
        <v>38</v>
      </c>
      <c r="B24" s="32">
        <v>25307</v>
      </c>
      <c r="C24" s="32"/>
      <c r="D24" s="12">
        <v>1939</v>
      </c>
      <c r="E24" s="37">
        <f>B100</f>
        <v>77486</v>
      </c>
      <c r="F24" s="37">
        <f>AVERAGE(B89:B100)</f>
        <v>66395.583333333328</v>
      </c>
    </row>
    <row r="25" spans="1:100" x14ac:dyDescent="0.25">
      <c r="A25" s="13" t="s">
        <v>39</v>
      </c>
      <c r="B25" s="32">
        <v>28479</v>
      </c>
      <c r="C25" s="32"/>
      <c r="D25" s="12">
        <v>1940</v>
      </c>
      <c r="E25" s="37">
        <f>B112</f>
        <v>61992</v>
      </c>
      <c r="F25" s="37">
        <f>AVERAGE(B101:B112)</f>
        <v>80581</v>
      </c>
    </row>
    <row r="26" spans="1:100" x14ac:dyDescent="0.25">
      <c r="A26" s="13" t="s">
        <v>40</v>
      </c>
      <c r="B26" s="32">
        <v>29468</v>
      </c>
      <c r="C26" s="32"/>
      <c r="D26" s="12"/>
      <c r="E26" s="10"/>
    </row>
    <row r="27" spans="1:100" x14ac:dyDescent="0.25">
      <c r="A27" s="13" t="s">
        <v>41</v>
      </c>
      <c r="B27" s="32">
        <v>27988</v>
      </c>
      <c r="C27" s="32"/>
      <c r="D27" s="12"/>
      <c r="E27" s="10"/>
    </row>
    <row r="28" spans="1:100" x14ac:dyDescent="0.25">
      <c r="A28" s="13" t="s">
        <v>42</v>
      </c>
      <c r="B28" s="32">
        <v>25021</v>
      </c>
      <c r="C28" s="32"/>
      <c r="D28" s="12"/>
      <c r="E28" s="10"/>
    </row>
    <row r="29" spans="1:100" x14ac:dyDescent="0.25">
      <c r="A29" s="13" t="s">
        <v>43</v>
      </c>
      <c r="B29" s="32">
        <v>26473</v>
      </c>
      <c r="C29" s="32"/>
      <c r="D29" s="12"/>
      <c r="E29" s="10"/>
    </row>
    <row r="30" spans="1:100" x14ac:dyDescent="0.25">
      <c r="A30" s="13" t="s">
        <v>44</v>
      </c>
      <c r="B30" s="32">
        <v>28541</v>
      </c>
      <c r="C30" s="32"/>
      <c r="D30" s="12"/>
      <c r="E30" s="10"/>
    </row>
    <row r="31" spans="1:100" x14ac:dyDescent="0.25">
      <c r="A31" s="13" t="s">
        <v>45</v>
      </c>
      <c r="B31" s="32">
        <v>31299</v>
      </c>
      <c r="C31" s="32"/>
      <c r="D31" s="12"/>
      <c r="E31" s="10"/>
    </row>
    <row r="32" spans="1:100" x14ac:dyDescent="0.25">
      <c r="A32" s="13" t="s">
        <v>46</v>
      </c>
      <c r="B32" s="32">
        <v>30106</v>
      </c>
      <c r="C32" s="32"/>
      <c r="D32" s="12"/>
      <c r="E32" s="10"/>
    </row>
    <row r="33" spans="1:5" x14ac:dyDescent="0.25">
      <c r="A33" s="13" t="s">
        <v>47</v>
      </c>
      <c r="B33" s="32">
        <v>31873</v>
      </c>
      <c r="C33" s="32"/>
      <c r="D33" s="12"/>
      <c r="E33" s="10"/>
    </row>
    <row r="34" spans="1:5" x14ac:dyDescent="0.25">
      <c r="A34" s="13" t="s">
        <v>48</v>
      </c>
      <c r="B34" s="32">
        <v>33847</v>
      </c>
      <c r="C34" s="32"/>
      <c r="D34" s="12"/>
      <c r="E34" s="10"/>
    </row>
    <row r="35" spans="1:5" x14ac:dyDescent="0.25">
      <c r="A35" s="13" t="s">
        <v>49</v>
      </c>
      <c r="B35" s="32">
        <v>32931</v>
      </c>
      <c r="C35" s="32"/>
      <c r="D35" s="12"/>
      <c r="E35" s="10"/>
    </row>
    <row r="36" spans="1:5" x14ac:dyDescent="0.25">
      <c r="A36" s="13" t="s">
        <v>50</v>
      </c>
      <c r="B36" s="32">
        <v>31267</v>
      </c>
      <c r="C36" s="32"/>
      <c r="D36" s="12"/>
      <c r="E36" s="10"/>
    </row>
    <row r="37" spans="1:5" x14ac:dyDescent="0.25">
      <c r="A37" s="13" t="s">
        <v>51</v>
      </c>
      <c r="B37" s="32">
        <v>31340</v>
      </c>
      <c r="C37" s="32"/>
      <c r="D37" s="12"/>
      <c r="E37" s="10"/>
    </row>
    <row r="38" spans="1:5" x14ac:dyDescent="0.25">
      <c r="A38" s="13" t="s">
        <v>52</v>
      </c>
      <c r="B38" s="32">
        <v>33334</v>
      </c>
      <c r="C38" s="32"/>
      <c r="D38" s="12"/>
      <c r="E38" s="10"/>
    </row>
    <row r="39" spans="1:5" x14ac:dyDescent="0.25">
      <c r="A39" s="13" t="s">
        <v>53</v>
      </c>
      <c r="B39" s="32">
        <v>34824</v>
      </c>
      <c r="C39" s="32"/>
      <c r="D39" s="12"/>
      <c r="E39" s="10"/>
    </row>
    <row r="40" spans="1:5" x14ac:dyDescent="0.25">
      <c r="A40" s="13" t="s">
        <v>54</v>
      </c>
      <c r="B40" s="32">
        <v>34205</v>
      </c>
      <c r="C40" s="32"/>
      <c r="D40" s="12"/>
      <c r="E40" s="10"/>
    </row>
    <row r="41" spans="1:5" x14ac:dyDescent="0.25">
      <c r="A41" s="13" t="s">
        <v>55</v>
      </c>
      <c r="B41" s="32">
        <v>35210</v>
      </c>
      <c r="C41" s="32"/>
      <c r="D41" s="12"/>
      <c r="E41" s="10"/>
    </row>
    <row r="42" spans="1:5" x14ac:dyDescent="0.25">
      <c r="A42" s="13" t="s">
        <v>56</v>
      </c>
      <c r="B42" s="32">
        <v>33465</v>
      </c>
      <c r="C42" s="32"/>
      <c r="D42" s="12"/>
      <c r="E42" s="10"/>
    </row>
    <row r="43" spans="1:5" x14ac:dyDescent="0.25">
      <c r="A43" s="13" t="s">
        <v>57</v>
      </c>
      <c r="B43" s="32">
        <v>36970</v>
      </c>
      <c r="C43" s="32"/>
      <c r="D43" s="12"/>
      <c r="E43" s="10"/>
    </row>
    <row r="44" spans="1:5" x14ac:dyDescent="0.25">
      <c r="A44" s="13" t="s">
        <v>58</v>
      </c>
      <c r="B44" s="32">
        <v>40976</v>
      </c>
      <c r="C44" s="32"/>
      <c r="D44" s="12"/>
      <c r="E44" s="10"/>
    </row>
    <row r="45" spans="1:5" x14ac:dyDescent="0.25">
      <c r="A45" s="13" t="s">
        <v>59</v>
      </c>
      <c r="B45" s="32">
        <v>42827</v>
      </c>
      <c r="C45" s="32"/>
      <c r="D45" s="12"/>
      <c r="E45" s="10"/>
    </row>
    <row r="46" spans="1:5" x14ac:dyDescent="0.25">
      <c r="A46" s="13" t="s">
        <v>60</v>
      </c>
      <c r="B46" s="32">
        <v>43610</v>
      </c>
      <c r="C46" s="32"/>
      <c r="D46" s="12"/>
      <c r="E46" s="10"/>
    </row>
    <row r="47" spans="1:5" x14ac:dyDescent="0.25">
      <c r="A47" s="13" t="s">
        <v>61</v>
      </c>
      <c r="B47" s="32">
        <v>45581</v>
      </c>
      <c r="C47" s="32"/>
      <c r="D47" s="12"/>
      <c r="E47" s="10"/>
    </row>
    <row r="48" spans="1:5" x14ac:dyDescent="0.25">
      <c r="A48" s="13" t="s">
        <v>62</v>
      </c>
      <c r="B48" s="32">
        <v>44400</v>
      </c>
      <c r="C48" s="32"/>
      <c r="D48" s="12"/>
      <c r="E48" s="10"/>
    </row>
    <row r="49" spans="1:5" x14ac:dyDescent="0.25">
      <c r="A49" s="13" t="s">
        <v>63</v>
      </c>
      <c r="B49" s="32">
        <v>40692</v>
      </c>
      <c r="C49" s="32"/>
      <c r="D49" s="12"/>
      <c r="E49" s="10"/>
    </row>
    <row r="50" spans="1:5" x14ac:dyDescent="0.25">
      <c r="A50" s="13" t="s">
        <v>64</v>
      </c>
      <c r="B50" s="32">
        <v>39089</v>
      </c>
      <c r="C50" s="32"/>
      <c r="D50" s="12"/>
      <c r="E50" s="10"/>
    </row>
    <row r="51" spans="1:5" x14ac:dyDescent="0.25">
      <c r="A51" s="13" t="s">
        <v>65</v>
      </c>
      <c r="B51" s="32">
        <v>37899</v>
      </c>
      <c r="C51" s="32"/>
      <c r="D51" s="12"/>
      <c r="E51" s="10"/>
    </row>
    <row r="52" spans="1:5" x14ac:dyDescent="0.25">
      <c r="A52" s="13" t="s">
        <v>66</v>
      </c>
      <c r="B52" s="32">
        <v>41024</v>
      </c>
      <c r="C52" s="32"/>
      <c r="D52" s="12"/>
      <c r="E52" s="10"/>
    </row>
    <row r="53" spans="1:5" x14ac:dyDescent="0.25">
      <c r="A53" s="13" t="s">
        <v>67</v>
      </c>
      <c r="B53" s="32">
        <v>41383</v>
      </c>
      <c r="C53" s="32"/>
      <c r="D53" s="12"/>
      <c r="E53" s="10"/>
    </row>
    <row r="54" spans="1:5" x14ac:dyDescent="0.25">
      <c r="A54" s="13" t="s">
        <v>68</v>
      </c>
      <c r="B54" s="32">
        <v>43953</v>
      </c>
      <c r="C54" s="32"/>
      <c r="D54" s="12"/>
      <c r="E54" s="10"/>
    </row>
    <row r="55" spans="1:5" x14ac:dyDescent="0.25">
      <c r="A55" s="13" t="s">
        <v>69</v>
      </c>
      <c r="B55" s="32">
        <v>46436</v>
      </c>
      <c r="C55" s="32"/>
      <c r="D55" s="12"/>
      <c r="E55" s="10"/>
    </row>
    <row r="56" spans="1:5" x14ac:dyDescent="0.25">
      <c r="A56" s="13" t="s">
        <v>70</v>
      </c>
      <c r="B56" s="32">
        <v>50681</v>
      </c>
      <c r="C56" s="32"/>
      <c r="D56" s="12"/>
      <c r="E56" s="10"/>
    </row>
    <row r="57" spans="1:5" x14ac:dyDescent="0.25">
      <c r="A57" s="13" t="s">
        <v>71</v>
      </c>
      <c r="B57" s="32">
        <v>56899</v>
      </c>
      <c r="C57" s="32"/>
      <c r="D57" s="12"/>
      <c r="E57" s="10"/>
    </row>
    <row r="58" spans="1:5" x14ac:dyDescent="0.25">
      <c r="A58" s="13" t="s">
        <v>72</v>
      </c>
      <c r="B58" s="32">
        <v>60679</v>
      </c>
      <c r="C58" s="32"/>
      <c r="D58" s="12"/>
      <c r="E58" s="10"/>
    </row>
    <row r="59" spans="1:5" x14ac:dyDescent="0.25">
      <c r="A59" s="13" t="s">
        <v>73</v>
      </c>
      <c r="B59" s="32">
        <v>60801</v>
      </c>
      <c r="C59" s="32"/>
      <c r="D59" s="12"/>
      <c r="E59" s="10"/>
    </row>
    <row r="60" spans="1:5" x14ac:dyDescent="0.25">
      <c r="A60" s="13" t="s">
        <v>74</v>
      </c>
      <c r="B60" s="32">
        <v>60266</v>
      </c>
      <c r="C60" s="32"/>
      <c r="D60" s="12"/>
      <c r="E60" s="10"/>
    </row>
    <row r="61" spans="1:5" ht="15.95" customHeight="1" x14ac:dyDescent="0.25">
      <c r="A61" s="13" t="s">
        <v>75</v>
      </c>
      <c r="B61" s="32">
        <v>55212</v>
      </c>
      <c r="C61" s="32"/>
      <c r="D61" s="38"/>
      <c r="E61" s="32"/>
    </row>
    <row r="62" spans="1:5" ht="15.95" customHeight="1" x14ac:dyDescent="0.25">
      <c r="A62" s="13" t="s">
        <v>76</v>
      </c>
      <c r="B62" s="32">
        <v>50753</v>
      </c>
      <c r="C62" s="32"/>
      <c r="D62" s="38"/>
      <c r="E62" s="32"/>
    </row>
    <row r="63" spans="1:5" x14ac:dyDescent="0.25">
      <c r="A63" s="13" t="s">
        <v>77</v>
      </c>
      <c r="B63" s="32">
        <v>56115</v>
      </c>
      <c r="C63" s="32"/>
      <c r="D63" s="38"/>
      <c r="E63" s="32"/>
    </row>
    <row r="64" spans="1:5" x14ac:dyDescent="0.25">
      <c r="A64" s="13" t="s">
        <v>78</v>
      </c>
      <c r="B64" s="32">
        <v>49536</v>
      </c>
      <c r="C64" s="32"/>
      <c r="D64" s="38"/>
      <c r="E64" s="32"/>
    </row>
    <row r="65" spans="1:5" x14ac:dyDescent="0.25">
      <c r="A65" s="13" t="s">
        <v>79</v>
      </c>
      <c r="B65" s="32">
        <v>46901</v>
      </c>
      <c r="C65" s="32"/>
      <c r="D65" s="38"/>
      <c r="E65" s="32"/>
    </row>
    <row r="66" spans="1:5" x14ac:dyDescent="0.25">
      <c r="A66" s="13" t="s">
        <v>80</v>
      </c>
      <c r="B66" s="32">
        <v>49121</v>
      </c>
      <c r="C66" s="32"/>
      <c r="D66" s="38"/>
      <c r="E66" s="32"/>
    </row>
    <row r="67" spans="1:5" x14ac:dyDescent="0.25">
      <c r="A67" s="13" t="s">
        <v>81</v>
      </c>
      <c r="B67" s="32">
        <v>48213</v>
      </c>
      <c r="C67" s="32"/>
      <c r="D67" s="38"/>
      <c r="E67" s="32"/>
    </row>
    <row r="68" spans="1:5" x14ac:dyDescent="0.25">
      <c r="A68" s="13" t="s">
        <v>82</v>
      </c>
      <c r="B68" s="32">
        <v>52913</v>
      </c>
      <c r="C68" s="32"/>
      <c r="D68" s="38"/>
      <c r="E68" s="32"/>
    </row>
    <row r="69" spans="1:5" x14ac:dyDescent="0.25">
      <c r="A69" s="13" t="s">
        <v>83</v>
      </c>
      <c r="B69" s="32">
        <v>57667</v>
      </c>
      <c r="C69" s="32"/>
      <c r="D69" s="38"/>
      <c r="E69" s="32"/>
    </row>
    <row r="70" spans="1:5" x14ac:dyDescent="0.25">
      <c r="A70" s="13" t="s">
        <v>84</v>
      </c>
      <c r="B70" s="32">
        <v>50221</v>
      </c>
      <c r="C70" s="32"/>
      <c r="D70" s="38"/>
      <c r="E70" s="32"/>
    </row>
    <row r="71" spans="1:5" x14ac:dyDescent="0.25">
      <c r="A71" s="13" t="s">
        <v>85</v>
      </c>
      <c r="B71" s="32">
        <v>46390</v>
      </c>
      <c r="C71" s="32"/>
      <c r="D71" s="38"/>
      <c r="E71" s="32"/>
    </row>
    <row r="72" spans="1:5" x14ac:dyDescent="0.25">
      <c r="A72" s="13" t="s">
        <v>86</v>
      </c>
      <c r="B72" s="32">
        <v>43364</v>
      </c>
      <c r="C72" s="32"/>
      <c r="D72" s="38"/>
      <c r="E72" s="32"/>
    </row>
    <row r="73" spans="1:5" x14ac:dyDescent="0.25">
      <c r="A73" s="13" t="s">
        <v>87</v>
      </c>
      <c r="B73" s="32">
        <v>36641</v>
      </c>
      <c r="C73" s="32"/>
      <c r="D73" s="38"/>
      <c r="E73" s="32"/>
    </row>
    <row r="74" spans="1:5" x14ac:dyDescent="0.25">
      <c r="A74" s="13" t="s">
        <v>88</v>
      </c>
      <c r="B74" s="32">
        <v>28543</v>
      </c>
      <c r="C74" s="32"/>
      <c r="D74" s="38"/>
      <c r="E74" s="32"/>
    </row>
    <row r="75" spans="1:5" x14ac:dyDescent="0.25">
      <c r="A75" s="13" t="s">
        <v>89</v>
      </c>
      <c r="B75" s="32">
        <v>13783</v>
      </c>
      <c r="C75" s="32"/>
      <c r="D75" s="38"/>
      <c r="E75" s="32"/>
    </row>
    <row r="76" spans="1:5" x14ac:dyDescent="0.25">
      <c r="A76" s="13" t="s">
        <v>90</v>
      </c>
      <c r="B76" s="32">
        <v>15112</v>
      </c>
      <c r="C76" s="32"/>
      <c r="D76" s="38"/>
      <c r="E76" s="32"/>
    </row>
    <row r="77" spans="1:5" x14ac:dyDescent="0.25">
      <c r="A77" s="13" t="s">
        <v>91</v>
      </c>
      <c r="B77" s="32">
        <v>16359</v>
      </c>
      <c r="C77" s="32"/>
      <c r="D77" s="38"/>
      <c r="E77" s="32"/>
    </row>
    <row r="78" spans="1:5" x14ac:dyDescent="0.25">
      <c r="A78" s="13" t="s">
        <v>92</v>
      </c>
      <c r="B78" s="32">
        <v>19194</v>
      </c>
      <c r="C78" s="32"/>
      <c r="D78" s="38"/>
      <c r="E78" s="32"/>
    </row>
    <row r="79" spans="1:5" x14ac:dyDescent="0.25">
      <c r="A79" s="13" t="s">
        <v>93</v>
      </c>
      <c r="B79" s="32">
        <v>32339</v>
      </c>
      <c r="C79" s="32"/>
      <c r="D79" s="38"/>
      <c r="E79" s="32"/>
    </row>
    <row r="80" spans="1:5" x14ac:dyDescent="0.25">
      <c r="A80" s="13" t="s">
        <v>94</v>
      </c>
      <c r="B80" s="32">
        <v>36779</v>
      </c>
      <c r="C80" s="32"/>
      <c r="D80" s="38"/>
      <c r="E80" s="32"/>
    </row>
    <row r="81" spans="1:5" x14ac:dyDescent="0.25">
      <c r="A81" s="13" t="s">
        <v>95</v>
      </c>
      <c r="B81" s="32">
        <v>41006</v>
      </c>
      <c r="C81" s="32"/>
      <c r="D81" s="38"/>
      <c r="E81" s="32"/>
    </row>
    <row r="82" spans="1:5" x14ac:dyDescent="0.25">
      <c r="A82" s="13" t="s">
        <v>96</v>
      </c>
      <c r="B82" s="32">
        <v>48193</v>
      </c>
      <c r="C82" s="32"/>
      <c r="D82" s="38"/>
      <c r="E82" s="32"/>
    </row>
    <row r="83" spans="1:5" x14ac:dyDescent="0.25">
      <c r="A83" s="13" t="s">
        <v>97</v>
      </c>
      <c r="B83" s="32">
        <v>49966</v>
      </c>
      <c r="C83" s="32"/>
      <c r="D83" s="38"/>
      <c r="E83" s="32"/>
    </row>
    <row r="84" spans="1:5" x14ac:dyDescent="0.25">
      <c r="A84" s="13" t="s">
        <v>98</v>
      </c>
      <c r="B84" s="32">
        <v>47940</v>
      </c>
      <c r="C84" s="32"/>
      <c r="D84" s="38"/>
      <c r="E84" s="32"/>
    </row>
    <row r="85" spans="1:5" x14ac:dyDescent="0.25">
      <c r="A85" s="13" t="s">
        <v>99</v>
      </c>
      <c r="B85" s="32">
        <v>46174</v>
      </c>
      <c r="C85" s="32"/>
      <c r="D85" s="38"/>
      <c r="E85" s="32"/>
    </row>
    <row r="86" spans="1:5" x14ac:dyDescent="0.25">
      <c r="A86" s="13" t="s">
        <v>100</v>
      </c>
      <c r="B86" s="32">
        <v>46123</v>
      </c>
      <c r="C86" s="32"/>
      <c r="D86" s="38"/>
      <c r="E86" s="32"/>
    </row>
    <row r="87" spans="1:5" ht="15.75" customHeight="1" x14ac:dyDescent="0.25">
      <c r="A87" s="13" t="s">
        <v>101</v>
      </c>
      <c r="B87" s="32">
        <v>53829</v>
      </c>
      <c r="C87" s="32"/>
      <c r="D87" s="38"/>
      <c r="E87" s="32"/>
    </row>
    <row r="88" spans="1:5" x14ac:dyDescent="0.25">
      <c r="A88" s="13" t="s">
        <v>102</v>
      </c>
      <c r="B88" s="32">
        <v>60965</v>
      </c>
      <c r="C88" s="32"/>
      <c r="D88" s="38"/>
      <c r="E88" s="32"/>
    </row>
    <row r="89" spans="1:5" x14ac:dyDescent="0.25">
      <c r="A89" s="13" t="s">
        <v>103</v>
      </c>
      <c r="B89" s="32">
        <v>56270</v>
      </c>
      <c r="C89" s="32"/>
      <c r="D89" s="38"/>
      <c r="E89" s="32"/>
    </row>
    <row r="90" spans="1:5" x14ac:dyDescent="0.25">
      <c r="A90" s="13" t="s">
        <v>104</v>
      </c>
      <c r="B90" s="32">
        <v>57513</v>
      </c>
      <c r="C90" s="32"/>
      <c r="D90" s="38"/>
      <c r="E90" s="32"/>
    </row>
    <row r="91" spans="1:5" x14ac:dyDescent="0.25">
      <c r="A91" s="13" t="s">
        <v>105</v>
      </c>
      <c r="B91" s="32">
        <v>57332</v>
      </c>
      <c r="C91" s="32"/>
      <c r="D91" s="38"/>
      <c r="E91" s="32"/>
    </row>
    <row r="92" spans="1:5" x14ac:dyDescent="0.25">
      <c r="A92" s="13" t="s">
        <v>106</v>
      </c>
      <c r="B92" s="32">
        <v>52506</v>
      </c>
      <c r="C92" s="32"/>
      <c r="D92" s="38"/>
      <c r="E92" s="32"/>
    </row>
    <row r="93" spans="1:5" x14ac:dyDescent="0.25">
      <c r="A93" s="13" t="s">
        <v>107</v>
      </c>
      <c r="B93" s="32">
        <v>62429</v>
      </c>
      <c r="C93" s="32"/>
      <c r="D93" s="38"/>
      <c r="E93" s="32"/>
    </row>
    <row r="94" spans="1:5" x14ac:dyDescent="0.25">
      <c r="A94" s="13" t="s">
        <v>108</v>
      </c>
      <c r="B94" s="32">
        <v>63214</v>
      </c>
      <c r="C94" s="32"/>
      <c r="D94" s="38"/>
      <c r="E94" s="32"/>
    </row>
    <row r="95" spans="1:5" x14ac:dyDescent="0.25">
      <c r="A95" s="13" t="s">
        <v>109</v>
      </c>
      <c r="B95" s="32">
        <v>71495</v>
      </c>
      <c r="C95" s="32"/>
      <c r="D95" s="38"/>
      <c r="E95" s="32"/>
    </row>
    <row r="96" spans="1:5" x14ac:dyDescent="0.25">
      <c r="A96" s="13" t="s">
        <v>110</v>
      </c>
      <c r="B96" s="32">
        <v>79741</v>
      </c>
      <c r="C96" s="32"/>
      <c r="D96" s="38"/>
      <c r="E96" s="32"/>
    </row>
    <row r="97" spans="1:5" x14ac:dyDescent="0.25">
      <c r="A97" s="13" t="s">
        <v>111</v>
      </c>
      <c r="B97" s="32">
        <v>78542</v>
      </c>
      <c r="C97" s="32"/>
      <c r="D97" s="38"/>
      <c r="E97" s="32"/>
    </row>
    <row r="98" spans="1:5" x14ac:dyDescent="0.25">
      <c r="A98" s="13" t="s">
        <v>112</v>
      </c>
      <c r="B98" s="32">
        <v>74829</v>
      </c>
      <c r="C98" s="32"/>
      <c r="D98" s="38"/>
      <c r="E98" s="32"/>
    </row>
    <row r="99" spans="1:5" x14ac:dyDescent="0.25">
      <c r="A99" s="13" t="s">
        <v>113</v>
      </c>
      <c r="B99" s="32">
        <v>65390</v>
      </c>
      <c r="C99" s="32"/>
      <c r="D99" s="38"/>
      <c r="E99" s="32"/>
    </row>
    <row r="100" spans="1:5" x14ac:dyDescent="0.25">
      <c r="A100" s="13" t="s">
        <v>114</v>
      </c>
      <c r="B100" s="32">
        <v>77486</v>
      </c>
      <c r="C100" s="32"/>
      <c r="D100" s="38"/>
      <c r="E100" s="32"/>
    </row>
    <row r="101" spans="1:5" x14ac:dyDescent="0.25">
      <c r="A101" s="13" t="s">
        <v>115</v>
      </c>
      <c r="B101" s="32">
        <v>90154</v>
      </c>
      <c r="C101" s="32"/>
      <c r="D101" s="38"/>
      <c r="E101" s="32"/>
    </row>
    <row r="102" spans="1:5" x14ac:dyDescent="0.25">
      <c r="A102" s="13" t="s">
        <v>116</v>
      </c>
      <c r="B102" s="32">
        <v>104907</v>
      </c>
      <c r="C102" s="32"/>
      <c r="D102" s="38"/>
      <c r="E102" s="32"/>
    </row>
    <row r="103" spans="1:5" x14ac:dyDescent="0.25">
      <c r="A103" s="13" t="s">
        <v>117</v>
      </c>
      <c r="B103" s="32">
        <v>93739</v>
      </c>
      <c r="C103" s="32"/>
      <c r="D103" s="38"/>
      <c r="E103" s="32"/>
    </row>
    <row r="104" spans="1:5" x14ac:dyDescent="0.25">
      <c r="A104" s="13" t="s">
        <v>118</v>
      </c>
      <c r="B104" s="32">
        <v>83316</v>
      </c>
      <c r="C104" s="32"/>
      <c r="D104" s="38"/>
      <c r="E104" s="32"/>
    </row>
    <row r="105" spans="1:5" x14ac:dyDescent="0.25">
      <c r="A105" s="13" t="s">
        <v>119</v>
      </c>
      <c r="B105" s="32">
        <v>78269</v>
      </c>
      <c r="C105" s="32"/>
      <c r="D105" s="38"/>
      <c r="E105" s="32"/>
    </row>
    <row r="106" spans="1:5" x14ac:dyDescent="0.25">
      <c r="A106" s="13" t="s">
        <v>120</v>
      </c>
      <c r="B106" s="32">
        <v>76169</v>
      </c>
      <c r="C106" s="32"/>
      <c r="D106" s="38"/>
      <c r="E106" s="32"/>
    </row>
    <row r="107" spans="1:5" x14ac:dyDescent="0.25">
      <c r="A107" s="13" t="s">
        <v>121</v>
      </c>
      <c r="B107" s="32">
        <v>71226</v>
      </c>
      <c r="C107" s="32"/>
      <c r="D107" s="38"/>
      <c r="E107" s="32"/>
    </row>
    <row r="108" spans="1:5" x14ac:dyDescent="0.25">
      <c r="A108" s="13" t="s">
        <v>122</v>
      </c>
      <c r="B108" s="32">
        <v>73096</v>
      </c>
      <c r="C108" s="32"/>
      <c r="D108" s="38"/>
      <c r="E108" s="32"/>
    </row>
    <row r="109" spans="1:5" x14ac:dyDescent="0.25">
      <c r="A109" s="13" t="s">
        <v>123</v>
      </c>
      <c r="B109" s="32">
        <v>81370</v>
      </c>
      <c r="C109" s="32"/>
      <c r="D109" s="38"/>
      <c r="E109" s="32"/>
    </row>
    <row r="110" spans="1:5" x14ac:dyDescent="0.25">
      <c r="A110" s="13" t="s">
        <v>124</v>
      </c>
      <c r="B110" s="32">
        <v>78228</v>
      </c>
      <c r="C110" s="32"/>
      <c r="D110" s="38"/>
      <c r="E110" s="32"/>
    </row>
    <row r="111" spans="1:5" x14ac:dyDescent="0.25">
      <c r="A111" s="13" t="s">
        <v>125</v>
      </c>
      <c r="B111" s="32">
        <v>74506</v>
      </c>
      <c r="C111" s="32"/>
      <c r="D111" s="38"/>
      <c r="E111" s="32"/>
    </row>
    <row r="112" spans="1:5" x14ac:dyDescent="0.25">
      <c r="A112" s="105" t="s">
        <v>126</v>
      </c>
      <c r="B112" s="106">
        <v>61992</v>
      </c>
      <c r="C112" s="32"/>
      <c r="D112" s="38"/>
      <c r="E112" s="32"/>
    </row>
    <row r="113" spans="1:5" x14ac:dyDescent="0.25">
      <c r="A113" s="2"/>
      <c r="B113" s="2"/>
      <c r="C113" s="32"/>
      <c r="D113" s="38"/>
      <c r="E113" s="32"/>
    </row>
    <row r="114" spans="1:5" x14ac:dyDescent="0.25">
      <c r="A114" s="2"/>
      <c r="B114" s="2"/>
      <c r="C114" s="32"/>
      <c r="D114" s="38"/>
      <c r="E114" s="32"/>
    </row>
  </sheetData>
  <mergeCells count="5">
    <mergeCell ref="A2:A4"/>
    <mergeCell ref="B2:B4"/>
    <mergeCell ref="D2:D4"/>
    <mergeCell ref="E2:E4"/>
    <mergeCell ref="F2:F4"/>
  </mergeCells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A688"/>
  <sheetViews>
    <sheetView topLeftCell="A25" zoomScale="89" zoomScaleNormal="89" workbookViewId="0">
      <selection activeCell="C41" sqref="C41"/>
    </sheetView>
  </sheetViews>
  <sheetFormatPr baseColWidth="10" defaultColWidth="10.85546875" defaultRowHeight="15.75" x14ac:dyDescent="0.25"/>
  <cols>
    <col min="1" max="1" width="11.28515625" style="2" bestFit="1" customWidth="1"/>
    <col min="2" max="2" width="11.28515625" style="2" customWidth="1"/>
    <col min="3" max="3" width="12.85546875" style="2" customWidth="1"/>
    <col min="4" max="4" width="11.28515625" style="2" customWidth="1"/>
    <col min="5" max="16384" width="10.85546875" style="2"/>
  </cols>
  <sheetData>
    <row r="1" spans="1:5" ht="23.25" customHeight="1" x14ac:dyDescent="0.25">
      <c r="A1" s="146" t="s">
        <v>186</v>
      </c>
      <c r="B1" s="146" t="s">
        <v>189</v>
      </c>
      <c r="C1" s="146" t="s">
        <v>188</v>
      </c>
      <c r="D1" s="146" t="s">
        <v>190</v>
      </c>
      <c r="E1" s="146" t="s">
        <v>219</v>
      </c>
    </row>
    <row r="2" spans="1:5" ht="26.25" customHeight="1" x14ac:dyDescent="0.25">
      <c r="A2" s="146"/>
      <c r="B2" s="146"/>
      <c r="C2" s="146"/>
      <c r="D2" s="146"/>
      <c r="E2" s="146"/>
    </row>
    <row r="3" spans="1:5" ht="23.25" customHeight="1" thickBot="1" x14ac:dyDescent="0.3">
      <c r="A3" s="147"/>
      <c r="B3" s="147"/>
      <c r="C3" s="147"/>
      <c r="D3" s="147"/>
      <c r="E3" s="147"/>
    </row>
    <row r="4" spans="1:5" ht="17.25" customHeight="1" thickTop="1" x14ac:dyDescent="0.25">
      <c r="A4" s="40"/>
      <c r="B4" s="40"/>
      <c r="D4" s="40"/>
    </row>
    <row r="5" spans="1:5" ht="17.25" customHeight="1" x14ac:dyDescent="0.25">
      <c r="A5" s="40"/>
      <c r="B5" s="40"/>
      <c r="D5" s="40"/>
    </row>
    <row r="6" spans="1:5" s="41" customFormat="1" x14ac:dyDescent="0.25">
      <c r="A6" s="43">
        <v>12785</v>
      </c>
      <c r="B6" s="56">
        <v>24.219639466910298</v>
      </c>
      <c r="C6" s="58">
        <v>510.2</v>
      </c>
      <c r="D6" s="56"/>
    </row>
    <row r="7" spans="1:5" s="41" customFormat="1" x14ac:dyDescent="0.25">
      <c r="A7" s="43">
        <v>12816</v>
      </c>
      <c r="B7" s="56">
        <v>24.04155388259478</v>
      </c>
      <c r="C7" s="58">
        <v>517.5</v>
      </c>
      <c r="D7" s="56"/>
      <c r="E7" s="42"/>
    </row>
    <row r="8" spans="1:5" s="41" customFormat="1" x14ac:dyDescent="0.25">
      <c r="A8" s="43">
        <v>12844</v>
      </c>
      <c r="B8" s="56">
        <v>24.066994680354139</v>
      </c>
      <c r="C8" s="58">
        <v>522.70000000000005</v>
      </c>
      <c r="D8" s="56"/>
      <c r="E8" s="42"/>
    </row>
    <row r="9" spans="1:5" s="41" customFormat="1" x14ac:dyDescent="0.25">
      <c r="A9" s="43">
        <v>12875</v>
      </c>
      <c r="B9" s="56">
        <v>23.761705107241827</v>
      </c>
      <c r="C9" s="58">
        <v>586</v>
      </c>
      <c r="D9" s="56"/>
      <c r="E9" s="42"/>
    </row>
    <row r="10" spans="1:5" s="41" customFormat="1" x14ac:dyDescent="0.25">
      <c r="A10" s="43">
        <v>12905</v>
      </c>
      <c r="B10" s="56">
        <v>23.685382713963744</v>
      </c>
      <c r="C10" s="58">
        <v>554.70000000000005</v>
      </c>
      <c r="D10" s="56"/>
      <c r="E10" s="42"/>
    </row>
    <row r="11" spans="1:5" s="41" customFormat="1" x14ac:dyDescent="0.25">
      <c r="A11" s="43">
        <v>12936</v>
      </c>
      <c r="B11" s="56">
        <v>23.812586702760541</v>
      </c>
      <c r="C11" s="58">
        <v>556.4</v>
      </c>
      <c r="D11" s="56"/>
      <c r="E11" s="42"/>
    </row>
    <row r="12" spans="1:5" s="41" customFormat="1" x14ac:dyDescent="0.25">
      <c r="A12" s="43">
        <v>12966</v>
      </c>
      <c r="B12" s="56">
        <v>24.041553882594776</v>
      </c>
      <c r="C12" s="58">
        <v>528.20000000000005</v>
      </c>
      <c r="D12" s="56"/>
      <c r="E12" s="42"/>
    </row>
    <row r="13" spans="1:5" s="41" customFormat="1" x14ac:dyDescent="0.25">
      <c r="A13" s="43">
        <v>12997</v>
      </c>
      <c r="B13" s="56">
        <v>24.117876275872856</v>
      </c>
      <c r="C13" s="58">
        <v>524.70000000000005</v>
      </c>
      <c r="D13" s="56"/>
      <c r="E13" s="42"/>
    </row>
    <row r="14" spans="1:5" s="41" customFormat="1" x14ac:dyDescent="0.25">
      <c r="A14" s="43">
        <v>13028</v>
      </c>
      <c r="B14" s="56">
        <v>24.499488242263251</v>
      </c>
      <c r="C14" s="58">
        <v>528.70000000000005</v>
      </c>
      <c r="D14" s="56"/>
      <c r="E14" s="42"/>
    </row>
    <row r="15" spans="1:5" s="41" customFormat="1" x14ac:dyDescent="0.25">
      <c r="A15" s="43">
        <v>13058</v>
      </c>
      <c r="B15" s="56">
        <v>24.245080264669657</v>
      </c>
      <c r="C15" s="58">
        <v>528.4</v>
      </c>
      <c r="E15" s="99"/>
    </row>
    <row r="16" spans="1:5" s="41" customFormat="1" x14ac:dyDescent="0.25">
      <c r="A16" s="43">
        <v>13089</v>
      </c>
      <c r="B16" s="56">
        <v>23.990672287076059</v>
      </c>
      <c r="C16" s="58">
        <v>535.29999999999995</v>
      </c>
      <c r="D16" s="56"/>
      <c r="E16" s="59">
        <f>CORREL(D18:D581,E18:E581)</f>
        <v>0.67231738278310871</v>
      </c>
    </row>
    <row r="17" spans="1:5" s="41" customFormat="1" x14ac:dyDescent="0.25">
      <c r="A17" s="43">
        <v>13119</v>
      </c>
      <c r="B17" s="56">
        <v>23.863468298279262</v>
      </c>
      <c r="C17" s="58">
        <v>537.70000000000005</v>
      </c>
      <c r="D17" s="56" t="s">
        <v>220</v>
      </c>
      <c r="E17" s="42" t="s">
        <v>167</v>
      </c>
    </row>
    <row r="18" spans="1:5" s="41" customFormat="1" x14ac:dyDescent="0.25">
      <c r="A18" s="43">
        <v>13150</v>
      </c>
      <c r="B18" s="56">
        <v>23.761705107241827</v>
      </c>
      <c r="C18" s="58">
        <v>540.4</v>
      </c>
      <c r="D18" s="57">
        <f>((B18/B6)-1)*100</f>
        <v>-1.8907563025210017</v>
      </c>
      <c r="E18" s="42">
        <f>((C18/C6)-1)*100</f>
        <v>5.9192473539788404</v>
      </c>
    </row>
    <row r="19" spans="1:5" s="41" customFormat="1" x14ac:dyDescent="0.25">
      <c r="A19" s="43">
        <v>13181</v>
      </c>
      <c r="B19" s="56">
        <v>23.888909096038624</v>
      </c>
      <c r="C19" s="58">
        <v>548.4</v>
      </c>
      <c r="D19" s="57">
        <f t="shared" ref="D19:D82" si="0">((B19/B7)-1)*100</f>
        <v>-0.63492063492063266</v>
      </c>
      <c r="E19" s="42">
        <f t="shared" ref="E19:E82" si="1">((C19/C7)-1)*100</f>
        <v>5.9710144927536124</v>
      </c>
    </row>
    <row r="20" spans="1:5" s="41" customFormat="1" x14ac:dyDescent="0.25">
      <c r="A20" s="43">
        <v>13210</v>
      </c>
      <c r="B20" s="56">
        <v>24.066994680354139</v>
      </c>
      <c r="C20" s="58">
        <v>548.4</v>
      </c>
      <c r="D20" s="57">
        <f t="shared" si="0"/>
        <v>0</v>
      </c>
      <c r="E20" s="42">
        <f t="shared" si="1"/>
        <v>4.9167782666921678</v>
      </c>
    </row>
    <row r="21" spans="1:5" s="41" customFormat="1" x14ac:dyDescent="0.25">
      <c r="A21" s="43">
        <v>13241</v>
      </c>
      <c r="B21" s="56">
        <v>24.550369837781972</v>
      </c>
      <c r="C21" s="58">
        <v>573</v>
      </c>
      <c r="D21" s="57">
        <f t="shared" si="0"/>
        <v>3.3190578158458273</v>
      </c>
      <c r="E21" s="42">
        <f t="shared" si="1"/>
        <v>-2.2184300341296925</v>
      </c>
    </row>
    <row r="22" spans="1:5" s="41" customFormat="1" x14ac:dyDescent="0.25">
      <c r="A22" s="43">
        <v>13271</v>
      </c>
      <c r="B22" s="56">
        <v>24.85565941089429</v>
      </c>
      <c r="C22" s="58">
        <v>578</v>
      </c>
      <c r="D22" s="57">
        <f t="shared" si="0"/>
        <v>4.9409237379162585</v>
      </c>
      <c r="E22" s="42">
        <f t="shared" si="1"/>
        <v>4.2004687218316183</v>
      </c>
    </row>
    <row r="23" spans="1:5" s="41" customFormat="1" x14ac:dyDescent="0.25">
      <c r="A23" s="43">
        <v>13302</v>
      </c>
      <c r="B23" s="56">
        <v>24.982863399691087</v>
      </c>
      <c r="C23" s="58">
        <v>589.1</v>
      </c>
      <c r="D23" s="57">
        <f t="shared" si="0"/>
        <v>4.9145299145299415</v>
      </c>
      <c r="E23" s="42">
        <f t="shared" si="1"/>
        <v>5.8770668583752794</v>
      </c>
    </row>
    <row r="24" spans="1:5" s="41" customFormat="1" x14ac:dyDescent="0.25">
      <c r="A24" s="43">
        <v>13332</v>
      </c>
      <c r="B24" s="56">
        <v>25.669764939193797</v>
      </c>
      <c r="C24" s="58">
        <v>596.9</v>
      </c>
      <c r="D24" s="57">
        <f t="shared" si="0"/>
        <v>6.7724867724868076</v>
      </c>
      <c r="E24" s="42">
        <f t="shared" si="1"/>
        <v>13.006436955698586</v>
      </c>
    </row>
    <row r="25" spans="1:5" s="41" customFormat="1" x14ac:dyDescent="0.25">
      <c r="A25" s="43">
        <v>13363</v>
      </c>
      <c r="B25" s="56">
        <v>26.178580894380989</v>
      </c>
      <c r="C25" s="58">
        <v>606.5</v>
      </c>
      <c r="D25" s="57">
        <f t="shared" si="0"/>
        <v>8.5443037974684</v>
      </c>
      <c r="E25" s="42">
        <f t="shared" si="1"/>
        <v>15.589860872879724</v>
      </c>
    </row>
    <row r="26" spans="1:5" s="41" customFormat="1" x14ac:dyDescent="0.25">
      <c r="A26" s="43">
        <v>13394</v>
      </c>
      <c r="B26" s="56">
        <v>27.094449613717931</v>
      </c>
      <c r="C26" s="58">
        <v>640.70000000000005</v>
      </c>
      <c r="D26" s="57">
        <f t="shared" si="0"/>
        <v>10.591900311526503</v>
      </c>
      <c r="E26" s="42">
        <f t="shared" si="1"/>
        <v>21.184036315490818</v>
      </c>
    </row>
    <row r="27" spans="1:5" s="41" customFormat="1" x14ac:dyDescent="0.25">
      <c r="A27" s="43">
        <v>13424</v>
      </c>
      <c r="B27" s="56">
        <v>27.17077200699601</v>
      </c>
      <c r="C27" s="58">
        <v>628</v>
      </c>
      <c r="D27" s="57">
        <f t="shared" si="0"/>
        <v>12.067156348373587</v>
      </c>
      <c r="E27" s="42">
        <f t="shared" si="1"/>
        <v>18.84935654806965</v>
      </c>
    </row>
    <row r="28" spans="1:5" s="41" customFormat="1" x14ac:dyDescent="0.25">
      <c r="A28" s="43">
        <v>13455</v>
      </c>
      <c r="B28" s="56">
        <v>27.425179984589604</v>
      </c>
      <c r="C28" s="58">
        <v>638.70000000000005</v>
      </c>
      <c r="D28" s="57">
        <f t="shared" si="0"/>
        <v>14.316012725344663</v>
      </c>
      <c r="E28" s="42">
        <f t="shared" si="1"/>
        <v>19.316271249766515</v>
      </c>
    </row>
    <row r="29" spans="1:5" s="41" customFormat="1" x14ac:dyDescent="0.25">
      <c r="A29" s="43">
        <v>13485</v>
      </c>
      <c r="B29" s="56">
        <v>26.840041636124337</v>
      </c>
      <c r="C29" s="58">
        <v>659.3</v>
      </c>
      <c r="D29" s="57">
        <f t="shared" si="0"/>
        <v>12.473347547974445</v>
      </c>
      <c r="E29" s="42">
        <f t="shared" si="1"/>
        <v>22.614840989399276</v>
      </c>
    </row>
    <row r="30" spans="1:5" s="41" customFormat="1" x14ac:dyDescent="0.25">
      <c r="A30" s="43">
        <v>13516</v>
      </c>
      <c r="B30" s="56">
        <v>27.984877535295521</v>
      </c>
      <c r="C30" s="58">
        <v>646</v>
      </c>
      <c r="D30" s="57">
        <f t="shared" si="0"/>
        <v>17.77301927194863</v>
      </c>
      <c r="E30" s="42">
        <f t="shared" si="1"/>
        <v>19.541080680977064</v>
      </c>
    </row>
    <row r="31" spans="1:5" s="41" customFormat="1" x14ac:dyDescent="0.25">
      <c r="A31" s="43">
        <v>13547</v>
      </c>
      <c r="B31" s="56">
        <v>28.646338277038872</v>
      </c>
      <c r="C31" s="58">
        <v>658.9</v>
      </c>
      <c r="D31" s="57">
        <f t="shared" si="0"/>
        <v>19.914802981895676</v>
      </c>
      <c r="E31" s="42">
        <f t="shared" si="1"/>
        <v>20.149525893508379</v>
      </c>
    </row>
    <row r="32" spans="1:5" s="41" customFormat="1" x14ac:dyDescent="0.25">
      <c r="A32" s="43">
        <v>13575</v>
      </c>
      <c r="B32" s="56">
        <v>28.722660670316955</v>
      </c>
      <c r="C32" s="58">
        <v>670.7</v>
      </c>
      <c r="D32" s="57">
        <f t="shared" si="0"/>
        <v>19.344608879492675</v>
      </c>
      <c r="E32" s="42">
        <f t="shared" si="1"/>
        <v>22.301239970824227</v>
      </c>
    </row>
    <row r="33" spans="1:5" s="41" customFormat="1" x14ac:dyDescent="0.25">
      <c r="A33" s="43">
        <v>13606</v>
      </c>
      <c r="B33" s="56">
        <v>29.460443805338382</v>
      </c>
      <c r="C33" s="58">
        <v>690.3</v>
      </c>
      <c r="D33" s="57">
        <f t="shared" si="0"/>
        <v>20.000000000000064</v>
      </c>
      <c r="E33" s="42">
        <f t="shared" si="1"/>
        <v>20.471204188481671</v>
      </c>
    </row>
    <row r="34" spans="1:5" s="41" customFormat="1" x14ac:dyDescent="0.25">
      <c r="A34" s="43">
        <v>13636</v>
      </c>
      <c r="B34" s="56">
        <v>30.071022951563013</v>
      </c>
      <c r="C34" s="58">
        <v>702.6</v>
      </c>
      <c r="D34" s="57">
        <f t="shared" si="0"/>
        <v>20.982599795291755</v>
      </c>
      <c r="E34" s="42">
        <f t="shared" si="1"/>
        <v>21.557093425605544</v>
      </c>
    </row>
    <row r="35" spans="1:5" s="41" customFormat="1" x14ac:dyDescent="0.25">
      <c r="A35" s="43">
        <v>13667</v>
      </c>
      <c r="B35" s="56">
        <v>31.444826030568429</v>
      </c>
      <c r="C35" s="58">
        <v>703.6</v>
      </c>
      <c r="D35" s="57">
        <f t="shared" si="0"/>
        <v>25.865580448065217</v>
      </c>
      <c r="E35" s="42">
        <f t="shared" si="1"/>
        <v>19.436428450178234</v>
      </c>
    </row>
    <row r="36" spans="1:5" s="41" customFormat="1" x14ac:dyDescent="0.25">
      <c r="A36" s="43">
        <v>13697</v>
      </c>
      <c r="B36" s="56">
        <v>31.750115603680744</v>
      </c>
      <c r="C36" s="58">
        <v>712.6</v>
      </c>
      <c r="D36" s="57">
        <f t="shared" si="0"/>
        <v>23.686818632309258</v>
      </c>
      <c r="E36" s="42">
        <f t="shared" si="1"/>
        <v>19.383481320154129</v>
      </c>
    </row>
    <row r="37" spans="1:5" s="41" customFormat="1" x14ac:dyDescent="0.25">
      <c r="A37" s="43">
        <v>13728</v>
      </c>
      <c r="B37" s="56">
        <v>31.241299648493552</v>
      </c>
      <c r="C37" s="58">
        <v>707.8</v>
      </c>
      <c r="D37" s="57">
        <f t="shared" si="0"/>
        <v>19.339164237123452</v>
      </c>
      <c r="E37" s="42">
        <f t="shared" si="1"/>
        <v>16.70239076669413</v>
      </c>
    </row>
    <row r="38" spans="1:5" s="41" customFormat="1" x14ac:dyDescent="0.25">
      <c r="A38" s="43">
        <v>13759</v>
      </c>
      <c r="B38" s="56">
        <v>31.266740446252914</v>
      </c>
      <c r="C38" s="58">
        <v>703</v>
      </c>
      <c r="D38" s="57">
        <f t="shared" si="0"/>
        <v>15.399061032863903</v>
      </c>
      <c r="E38" s="42">
        <f t="shared" si="1"/>
        <v>9.7237396597471548</v>
      </c>
    </row>
    <row r="39" spans="1:5" s="41" customFormat="1" x14ac:dyDescent="0.25">
      <c r="A39" s="43">
        <v>13789</v>
      </c>
      <c r="B39" s="56">
        <v>31.190418052974831</v>
      </c>
      <c r="C39" s="58">
        <v>698.7</v>
      </c>
      <c r="D39" s="57">
        <f t="shared" si="0"/>
        <v>14.794007490636751</v>
      </c>
      <c r="E39" s="42">
        <f t="shared" si="1"/>
        <v>11.257961783439496</v>
      </c>
    </row>
    <row r="40" spans="1:5" s="41" customFormat="1" x14ac:dyDescent="0.25">
      <c r="A40" s="43">
        <v>13820</v>
      </c>
      <c r="B40" s="56">
        <v>31.063214064178034</v>
      </c>
      <c r="C40" s="58">
        <v>690</v>
      </c>
      <c r="D40" s="57">
        <f t="shared" si="0"/>
        <v>13.265306122449028</v>
      </c>
      <c r="E40" s="42">
        <f t="shared" si="1"/>
        <v>8.0319398778769369</v>
      </c>
    </row>
    <row r="41" spans="1:5" s="41" customFormat="1" x14ac:dyDescent="0.25">
      <c r="A41" s="43">
        <v>13850</v>
      </c>
      <c r="B41" s="56">
        <v>30.096463749322371</v>
      </c>
      <c r="C41" s="58">
        <v>665.2</v>
      </c>
      <c r="D41" s="57">
        <f t="shared" si="0"/>
        <v>12.132701421800984</v>
      </c>
      <c r="E41" s="42">
        <f t="shared" si="1"/>
        <v>0.89488851812529191</v>
      </c>
    </row>
    <row r="42" spans="1:5" s="41" customFormat="1" x14ac:dyDescent="0.25">
      <c r="A42" s="43">
        <v>13881</v>
      </c>
      <c r="B42" s="56">
        <v>30.859687682103161</v>
      </c>
      <c r="C42" s="58">
        <v>657.9</v>
      </c>
      <c r="D42" s="57">
        <f t="shared" si="0"/>
        <v>10.2727272727273</v>
      </c>
      <c r="E42" s="42">
        <f t="shared" si="1"/>
        <v>1.8421052631578894</v>
      </c>
    </row>
    <row r="43" spans="1:5" s="41" customFormat="1" x14ac:dyDescent="0.25">
      <c r="A43" s="43">
        <v>13912</v>
      </c>
      <c r="B43" s="56">
        <v>31.775556401440106</v>
      </c>
      <c r="C43" s="58">
        <v>657.34299999999996</v>
      </c>
      <c r="D43" s="57">
        <f t="shared" si="0"/>
        <v>10.923623445825958</v>
      </c>
      <c r="E43" s="42">
        <f t="shared" si="1"/>
        <v>-0.23630292912429907</v>
      </c>
    </row>
    <row r="44" spans="1:5" s="41" customFormat="1" x14ac:dyDescent="0.25">
      <c r="A44" s="43">
        <v>13940</v>
      </c>
      <c r="B44" s="56">
        <v>31.673793210402668</v>
      </c>
      <c r="C44" s="58">
        <v>634.1</v>
      </c>
      <c r="D44" s="57">
        <f t="shared" si="0"/>
        <v>10.274579273693551</v>
      </c>
      <c r="E44" s="42">
        <f t="shared" si="1"/>
        <v>-5.4569852393022256</v>
      </c>
    </row>
    <row r="45" spans="1:5" s="41" customFormat="1" x14ac:dyDescent="0.25">
      <c r="A45" s="43">
        <v>13971</v>
      </c>
      <c r="B45" s="56">
        <v>31.750115603680747</v>
      </c>
      <c r="C45" s="58">
        <v>636.6</v>
      </c>
      <c r="D45" s="57">
        <f t="shared" si="0"/>
        <v>7.7720207253886064</v>
      </c>
      <c r="E45" s="42">
        <f t="shared" si="1"/>
        <v>-7.7792264232942054</v>
      </c>
    </row>
    <row r="46" spans="1:5" s="41" customFormat="1" x14ac:dyDescent="0.25">
      <c r="A46" s="43">
        <v>14001</v>
      </c>
      <c r="B46" s="56">
        <v>32.462457940942812</v>
      </c>
      <c r="C46" s="58">
        <v>651.48500000000001</v>
      </c>
      <c r="D46" s="57">
        <f t="shared" si="0"/>
        <v>7.9526226734348615</v>
      </c>
      <c r="E46" s="42">
        <f t="shared" si="1"/>
        <v>-7.2751209792200395</v>
      </c>
    </row>
    <row r="47" spans="1:5" s="41" customFormat="1" x14ac:dyDescent="0.25">
      <c r="A47" s="43">
        <v>14032</v>
      </c>
      <c r="B47" s="56">
        <v>32.233490761108577</v>
      </c>
      <c r="C47" s="58">
        <v>663.51300000000003</v>
      </c>
      <c r="D47" s="57">
        <f t="shared" si="0"/>
        <v>2.5080906148867266</v>
      </c>
      <c r="E47" s="42">
        <f t="shared" si="1"/>
        <v>-5.6974133030130769</v>
      </c>
    </row>
    <row r="48" spans="1:5" s="41" customFormat="1" x14ac:dyDescent="0.25">
      <c r="A48" s="43">
        <v>14062</v>
      </c>
      <c r="B48" s="56">
        <v>32.233490761108577</v>
      </c>
      <c r="C48" s="58">
        <v>690.46799999999996</v>
      </c>
      <c r="D48" s="57">
        <f t="shared" si="0"/>
        <v>1.5224358974359031</v>
      </c>
      <c r="E48" s="42">
        <f t="shared" si="1"/>
        <v>-3.1058097109177729</v>
      </c>
    </row>
    <row r="49" spans="1:5" s="41" customFormat="1" x14ac:dyDescent="0.25">
      <c r="A49" s="43">
        <v>14093</v>
      </c>
      <c r="B49" s="56">
        <v>32.208049963349218</v>
      </c>
      <c r="C49" s="58">
        <v>689.10199999999998</v>
      </c>
      <c r="D49" s="57">
        <f t="shared" si="0"/>
        <v>3.0944625407166138</v>
      </c>
      <c r="E49" s="42">
        <f t="shared" si="1"/>
        <v>-2.6417066968070002</v>
      </c>
    </row>
    <row r="50" spans="1:5" s="41" customFormat="1" x14ac:dyDescent="0.25">
      <c r="A50" s="43">
        <v>14124</v>
      </c>
      <c r="B50" s="56">
        <v>32.996714693889366</v>
      </c>
      <c r="C50" s="58">
        <v>685.17100000000005</v>
      </c>
      <c r="D50" s="57">
        <f t="shared" si="0"/>
        <v>5.5329536208299501</v>
      </c>
      <c r="E50" s="42">
        <f t="shared" si="1"/>
        <v>-2.5361308677098071</v>
      </c>
    </row>
    <row r="51" spans="1:5" s="41" customFormat="1" x14ac:dyDescent="0.25">
      <c r="A51" s="43">
        <v>14154</v>
      </c>
      <c r="B51" s="56">
        <v>33.022155491648732</v>
      </c>
      <c r="C51" s="58">
        <v>702.05200000000002</v>
      </c>
      <c r="D51" s="57">
        <f t="shared" si="0"/>
        <v>5.8727569331158636</v>
      </c>
      <c r="E51" s="42">
        <f t="shared" si="1"/>
        <v>0.47974810362101383</v>
      </c>
    </row>
    <row r="52" spans="1:5" s="41" customFormat="1" x14ac:dyDescent="0.25">
      <c r="A52" s="43">
        <v>14185</v>
      </c>
      <c r="B52" s="56">
        <v>32.691425120777055</v>
      </c>
      <c r="C52" s="58">
        <v>718.07299999999998</v>
      </c>
      <c r="D52" s="57">
        <f t="shared" si="0"/>
        <v>5.2416052416052628</v>
      </c>
      <c r="E52" s="42">
        <f t="shared" si="1"/>
        <v>4.0685507246376762</v>
      </c>
    </row>
    <row r="53" spans="1:5" s="41" customFormat="1" x14ac:dyDescent="0.25">
      <c r="A53" s="43">
        <v>14215</v>
      </c>
      <c r="B53" s="56">
        <v>31.800997199199468</v>
      </c>
      <c r="C53" s="58">
        <v>741.9</v>
      </c>
      <c r="D53" s="57">
        <f t="shared" si="0"/>
        <v>5.6635672020287631</v>
      </c>
      <c r="E53" s="42">
        <f t="shared" si="1"/>
        <v>11.530366806975344</v>
      </c>
    </row>
    <row r="54" spans="1:5" s="41" customFormat="1" x14ac:dyDescent="0.25">
      <c r="A54" s="43">
        <v>14246</v>
      </c>
      <c r="B54" s="56">
        <v>31.877319592477544</v>
      </c>
      <c r="C54" s="58">
        <v>747.1</v>
      </c>
      <c r="D54" s="57">
        <f t="shared" si="0"/>
        <v>3.2976092333058649</v>
      </c>
      <c r="E54" s="42">
        <f t="shared" si="1"/>
        <v>13.558291533667743</v>
      </c>
    </row>
    <row r="55" spans="1:5" s="41" customFormat="1" x14ac:dyDescent="0.25">
      <c r="A55" s="43">
        <v>14277</v>
      </c>
      <c r="B55" s="56">
        <v>31.699234008162026</v>
      </c>
      <c r="C55" s="58">
        <v>766</v>
      </c>
      <c r="D55" s="57">
        <f t="shared" si="0"/>
        <v>-0.24019215372298452</v>
      </c>
      <c r="E55" s="42">
        <f t="shared" si="1"/>
        <v>16.529726489823425</v>
      </c>
    </row>
    <row r="56" spans="1:5" s="41" customFormat="1" x14ac:dyDescent="0.25">
      <c r="A56" s="43">
        <v>14305</v>
      </c>
      <c r="B56" s="56">
        <v>31.470266828327794</v>
      </c>
      <c r="C56" s="58">
        <v>778.1</v>
      </c>
      <c r="D56" s="57">
        <f t="shared" si="0"/>
        <v>-0.64257028112448822</v>
      </c>
      <c r="E56" s="42">
        <f t="shared" si="1"/>
        <v>22.709351837249649</v>
      </c>
    </row>
    <row r="57" spans="1:5" s="41" customFormat="1" x14ac:dyDescent="0.25">
      <c r="A57" s="43">
        <v>14336</v>
      </c>
      <c r="B57" s="56">
        <v>31.800997199199472</v>
      </c>
      <c r="C57" s="58">
        <v>788.4</v>
      </c>
      <c r="D57" s="57">
        <f t="shared" si="0"/>
        <v>0.16025641025643189</v>
      </c>
      <c r="E57" s="42">
        <f t="shared" si="1"/>
        <v>23.845428840716298</v>
      </c>
    </row>
    <row r="58" spans="1:5" s="41" customFormat="1" x14ac:dyDescent="0.25">
      <c r="A58" s="43">
        <v>14366</v>
      </c>
      <c r="B58" s="56">
        <v>32.080845974552425</v>
      </c>
      <c r="C58" s="58">
        <v>794.7</v>
      </c>
      <c r="D58" s="57">
        <f t="shared" si="0"/>
        <v>-1.1755485893416795</v>
      </c>
      <c r="E58" s="42">
        <f t="shared" si="1"/>
        <v>21.982854555361975</v>
      </c>
    </row>
    <row r="59" spans="1:5" s="41" customFormat="1" x14ac:dyDescent="0.25">
      <c r="A59" s="43">
        <v>14397</v>
      </c>
      <c r="B59" s="56">
        <v>32.208049963349225</v>
      </c>
      <c r="C59" s="58">
        <v>797.8</v>
      </c>
      <c r="D59" s="57">
        <f t="shared" si="0"/>
        <v>-7.8926598263595604E-2</v>
      </c>
      <c r="E59" s="42">
        <f t="shared" si="1"/>
        <v>20.238789594175245</v>
      </c>
    </row>
    <row r="60" spans="1:5" s="41" customFormat="1" x14ac:dyDescent="0.25">
      <c r="A60" s="43">
        <v>14427</v>
      </c>
      <c r="B60" s="56">
        <v>32.462457940942819</v>
      </c>
      <c r="C60" s="58">
        <v>813.2</v>
      </c>
      <c r="D60" s="57">
        <f t="shared" si="0"/>
        <v>0.71033938437254918</v>
      </c>
      <c r="E60" s="42">
        <f t="shared" si="1"/>
        <v>17.775190160876409</v>
      </c>
    </row>
    <row r="61" spans="1:5" s="41" customFormat="1" x14ac:dyDescent="0.25">
      <c r="A61" s="43">
        <v>14458</v>
      </c>
      <c r="B61" s="56">
        <v>32.844069907333214</v>
      </c>
      <c r="C61" s="58">
        <v>818</v>
      </c>
      <c r="D61" s="57">
        <f t="shared" si="0"/>
        <v>1.9747235387046036</v>
      </c>
      <c r="E61" s="42">
        <f t="shared" si="1"/>
        <v>18.705213451709611</v>
      </c>
    </row>
    <row r="62" spans="1:5" s="41" customFormat="1" x14ac:dyDescent="0.25">
      <c r="A62" s="43">
        <v>14489</v>
      </c>
      <c r="B62" s="56">
        <v>33.276563469242333</v>
      </c>
      <c r="C62" s="58">
        <v>813.1</v>
      </c>
      <c r="D62" s="57">
        <f t="shared" si="0"/>
        <v>0.84811102544337658</v>
      </c>
      <c r="E62" s="42">
        <f t="shared" si="1"/>
        <v>18.671105461264403</v>
      </c>
    </row>
    <row r="63" spans="1:5" s="41" customFormat="1" x14ac:dyDescent="0.25">
      <c r="A63" s="43">
        <v>14519</v>
      </c>
      <c r="B63" s="56">
        <v>33.454649053557844</v>
      </c>
      <c r="C63" s="58">
        <v>859.75800000000004</v>
      </c>
      <c r="D63" s="57">
        <f t="shared" si="0"/>
        <v>1.3097072419106404</v>
      </c>
      <c r="E63" s="42">
        <f t="shared" si="1"/>
        <v>22.463578196486878</v>
      </c>
    </row>
    <row r="64" spans="1:5" s="41" customFormat="1" x14ac:dyDescent="0.25">
      <c r="A64" s="43">
        <v>14550</v>
      </c>
      <c r="B64" s="56">
        <v>32.640543525258337</v>
      </c>
      <c r="C64" s="58">
        <v>863.9</v>
      </c>
      <c r="D64" s="57">
        <f t="shared" si="0"/>
        <v>-0.15564202334630295</v>
      </c>
      <c r="E64" s="42">
        <f t="shared" si="1"/>
        <v>20.308102379563088</v>
      </c>
    </row>
    <row r="65" spans="1:5" s="41" customFormat="1" x14ac:dyDescent="0.25">
      <c r="A65" s="43">
        <v>14580</v>
      </c>
      <c r="B65" s="56">
        <v>32.004523581274348</v>
      </c>
      <c r="C65" s="58">
        <v>878</v>
      </c>
      <c r="D65" s="57">
        <f t="shared" si="0"/>
        <v>0.64000000000001833</v>
      </c>
      <c r="E65" s="42">
        <f t="shared" si="1"/>
        <v>18.344790403019285</v>
      </c>
    </row>
    <row r="66" spans="1:5" s="41" customFormat="1" x14ac:dyDescent="0.25">
      <c r="A66" s="43">
        <v>14611</v>
      </c>
      <c r="B66" s="56">
        <v>32.45258691141219</v>
      </c>
      <c r="C66" s="58">
        <v>878.6</v>
      </c>
      <c r="D66" s="57">
        <f t="shared" si="0"/>
        <v>1.8046288906624408</v>
      </c>
      <c r="E66" s="42">
        <f t="shared" si="1"/>
        <v>17.601392049257125</v>
      </c>
    </row>
    <row r="67" spans="1:5" s="41" customFormat="1" x14ac:dyDescent="0.25">
      <c r="A67" s="43">
        <v>14642</v>
      </c>
      <c r="B67" s="56">
        <v>33.028668335875125</v>
      </c>
      <c r="C67" s="58">
        <v>861.4</v>
      </c>
      <c r="D67" s="57">
        <f t="shared" si="0"/>
        <v>4.1939004815409353</v>
      </c>
      <c r="E67" s="42">
        <f t="shared" si="1"/>
        <v>12.45430809399477</v>
      </c>
    </row>
    <row r="68" spans="1:5" s="41" customFormat="1" ht="15.95" customHeight="1" x14ac:dyDescent="0.25">
      <c r="A68" s="43">
        <v>14671</v>
      </c>
      <c r="B68" s="56">
        <v>33.540740713175516</v>
      </c>
      <c r="C68" s="58">
        <v>865.9</v>
      </c>
      <c r="D68" s="57">
        <f t="shared" si="0"/>
        <v>6.5791430881164237</v>
      </c>
      <c r="E68" s="42">
        <f t="shared" si="1"/>
        <v>11.28389667137899</v>
      </c>
    </row>
    <row r="69" spans="1:5" s="41" customFormat="1" x14ac:dyDescent="0.25">
      <c r="A69" s="43">
        <v>14702</v>
      </c>
      <c r="B69" s="56">
        <v>33.540740713175516</v>
      </c>
      <c r="C69" s="58">
        <v>849.2</v>
      </c>
      <c r="D69" s="57">
        <f t="shared" si="0"/>
        <v>5.4707199999999956</v>
      </c>
      <c r="E69" s="42">
        <f t="shared" si="1"/>
        <v>7.711821410451547</v>
      </c>
    </row>
    <row r="70" spans="1:5" s="41" customFormat="1" x14ac:dyDescent="0.25">
      <c r="A70" s="43">
        <v>14732</v>
      </c>
      <c r="B70" s="56">
        <v>33.380718095269145</v>
      </c>
      <c r="C70" s="58">
        <v>857.5</v>
      </c>
      <c r="D70" s="57">
        <f t="shared" si="0"/>
        <v>4.0518636003172182</v>
      </c>
      <c r="E70" s="42">
        <f t="shared" si="1"/>
        <v>7.9023530892160521</v>
      </c>
    </row>
    <row r="71" spans="1:5" s="41" customFormat="1" x14ac:dyDescent="0.25">
      <c r="A71" s="43">
        <v>14763</v>
      </c>
      <c r="B71" s="56">
        <v>33.156686430200224</v>
      </c>
      <c r="C71" s="58">
        <v>896.7</v>
      </c>
      <c r="D71" s="57">
        <f t="shared" si="0"/>
        <v>2.945339652448653</v>
      </c>
      <c r="E71" s="42">
        <f t="shared" si="1"/>
        <v>12.396590624216607</v>
      </c>
    </row>
    <row r="72" spans="1:5" s="41" customFormat="1" x14ac:dyDescent="0.25">
      <c r="A72" s="43">
        <v>14793</v>
      </c>
      <c r="B72" s="56">
        <v>33.220695477362774</v>
      </c>
      <c r="C72" s="58">
        <v>903.8</v>
      </c>
      <c r="D72" s="57">
        <f t="shared" si="0"/>
        <v>2.335736677115996</v>
      </c>
      <c r="E72" s="42">
        <f t="shared" si="1"/>
        <v>11.141170683718627</v>
      </c>
    </row>
    <row r="73" spans="1:5" s="41" customFormat="1" x14ac:dyDescent="0.25">
      <c r="A73" s="43">
        <v>14824</v>
      </c>
      <c r="B73" s="56">
        <v>32.516595958574733</v>
      </c>
      <c r="C73" s="58">
        <v>896.1</v>
      </c>
      <c r="D73" s="57">
        <f t="shared" si="0"/>
        <v>-0.99705654531372367</v>
      </c>
      <c r="E73" s="42">
        <f t="shared" si="1"/>
        <v>9.5476772616136962</v>
      </c>
    </row>
    <row r="74" spans="1:5" s="41" customFormat="1" x14ac:dyDescent="0.25">
      <c r="A74" s="43">
        <v>14855</v>
      </c>
      <c r="B74" s="56">
        <v>32.164546199180712</v>
      </c>
      <c r="C74" s="58">
        <v>898.1</v>
      </c>
      <c r="D74" s="57">
        <f t="shared" si="0"/>
        <v>-3.341743119266094</v>
      </c>
      <c r="E74" s="42">
        <f t="shared" si="1"/>
        <v>10.453818718484808</v>
      </c>
    </row>
    <row r="75" spans="1:5" s="41" customFormat="1" x14ac:dyDescent="0.25">
      <c r="A75" s="43">
        <v>14885</v>
      </c>
      <c r="B75" s="56">
        <v>32.324568817087084</v>
      </c>
      <c r="C75" s="58">
        <v>945.7</v>
      </c>
      <c r="D75" s="57">
        <f t="shared" si="0"/>
        <v>-3.3779467680608577</v>
      </c>
      <c r="E75" s="42">
        <f t="shared" si="1"/>
        <v>9.9960686611814111</v>
      </c>
    </row>
    <row r="76" spans="1:5" s="41" customFormat="1" x14ac:dyDescent="0.25">
      <c r="A76" s="43">
        <v>14916</v>
      </c>
      <c r="B76" s="56">
        <v>32.196550722761984</v>
      </c>
      <c r="C76" s="58">
        <v>1009</v>
      </c>
      <c r="D76" s="57">
        <f t="shared" si="0"/>
        <v>-1.3602494154326128</v>
      </c>
      <c r="E76" s="42">
        <f t="shared" si="1"/>
        <v>16.795925454334991</v>
      </c>
    </row>
    <row r="77" spans="1:5" s="41" customFormat="1" x14ac:dyDescent="0.25">
      <c r="A77" s="43">
        <v>14946</v>
      </c>
      <c r="B77" s="56">
        <v>32.260559769924534</v>
      </c>
      <c r="C77" s="58">
        <v>1065.9000000000001</v>
      </c>
      <c r="D77" s="57">
        <f t="shared" si="0"/>
        <v>0.79999999999997851</v>
      </c>
      <c r="E77" s="42">
        <f t="shared" si="1"/>
        <v>21.400911161731216</v>
      </c>
    </row>
    <row r="78" spans="1:5" s="41" customFormat="1" x14ac:dyDescent="0.25">
      <c r="A78" s="43">
        <v>14977</v>
      </c>
      <c r="B78" s="56">
        <v>33.15668643020021</v>
      </c>
      <c r="C78" s="58">
        <v>1072.3</v>
      </c>
      <c r="D78" s="57">
        <f t="shared" si="0"/>
        <v>2.1696252465482679</v>
      </c>
      <c r="E78" s="42">
        <f t="shared" si="1"/>
        <v>22.046437514227168</v>
      </c>
    </row>
    <row r="79" spans="1:5" s="41" customFormat="1" x14ac:dyDescent="0.25">
      <c r="A79" s="43">
        <v>15008</v>
      </c>
      <c r="B79" s="56">
        <v>33.540740713175502</v>
      </c>
      <c r="C79" s="58">
        <v>1100.8</v>
      </c>
      <c r="D79" s="57">
        <f t="shared" si="0"/>
        <v>1.5503875968991832</v>
      </c>
      <c r="E79" s="42">
        <f t="shared" si="1"/>
        <v>27.791966566055248</v>
      </c>
    </row>
    <row r="80" spans="1:5" s="41" customFormat="1" x14ac:dyDescent="0.25">
      <c r="A80" s="43">
        <v>15036</v>
      </c>
      <c r="B80" s="56">
        <v>33.860785948988244</v>
      </c>
      <c r="C80" s="58">
        <v>1113.0999999999999</v>
      </c>
      <c r="D80" s="57">
        <f t="shared" si="0"/>
        <v>0.95419847328239715</v>
      </c>
      <c r="E80" s="42">
        <f t="shared" si="1"/>
        <v>28.548331216075763</v>
      </c>
    </row>
    <row r="81" spans="1:5" s="41" customFormat="1" x14ac:dyDescent="0.25">
      <c r="A81" s="43">
        <v>15067</v>
      </c>
      <c r="B81" s="56">
        <v>34.084817614057165</v>
      </c>
      <c r="C81" s="58">
        <v>1138.2</v>
      </c>
      <c r="D81" s="57">
        <f t="shared" si="0"/>
        <v>1.622137404580104</v>
      </c>
      <c r="E81" s="42">
        <f t="shared" si="1"/>
        <v>34.032030146019785</v>
      </c>
    </row>
    <row r="82" spans="1:5" s="41" customFormat="1" x14ac:dyDescent="0.25">
      <c r="A82" s="43">
        <v>15097</v>
      </c>
      <c r="B82" s="56">
        <v>35.108962368657949</v>
      </c>
      <c r="C82" s="58">
        <v>1166.9000000000001</v>
      </c>
      <c r="D82" s="57">
        <f t="shared" si="0"/>
        <v>5.1773729626078291</v>
      </c>
      <c r="E82" s="42">
        <f t="shared" si="1"/>
        <v>36.081632653061234</v>
      </c>
    </row>
    <row r="83" spans="1:5" s="41" customFormat="1" x14ac:dyDescent="0.25">
      <c r="A83" s="43">
        <v>15128</v>
      </c>
      <c r="B83" s="56">
        <v>35.397003080889419</v>
      </c>
      <c r="C83" s="58">
        <v>1185.5999999999999</v>
      </c>
      <c r="D83" s="57">
        <f t="shared" ref="D83:D146" si="2">((B83/B71)-1)*100</f>
        <v>6.7567567567567322</v>
      </c>
      <c r="E83" s="42">
        <f t="shared" ref="E83:E146" si="3">((C83/C71)-1)*100</f>
        <v>32.218133154901295</v>
      </c>
    </row>
    <row r="84" spans="1:5" s="41" customFormat="1" x14ac:dyDescent="0.25">
      <c r="A84" s="43">
        <v>15158</v>
      </c>
      <c r="B84" s="56">
        <v>35.172971415820498</v>
      </c>
      <c r="C84" s="58">
        <v>1193.5</v>
      </c>
      <c r="D84" s="57">
        <f t="shared" si="2"/>
        <v>5.8766859344893785</v>
      </c>
      <c r="E84" s="42">
        <f t="shared" si="3"/>
        <v>32.053551670723614</v>
      </c>
    </row>
    <row r="85" spans="1:5" s="41" customFormat="1" x14ac:dyDescent="0.25">
      <c r="A85" s="43">
        <v>15189</v>
      </c>
      <c r="B85" s="56">
        <v>35.26898498656432</v>
      </c>
      <c r="C85" s="58">
        <v>1202.8</v>
      </c>
      <c r="D85" s="57">
        <f t="shared" si="2"/>
        <v>8.4645669291338432</v>
      </c>
      <c r="E85" s="42">
        <f t="shared" si="3"/>
        <v>34.226090838076104</v>
      </c>
    </row>
    <row r="86" spans="1:5" s="41" customFormat="1" x14ac:dyDescent="0.25">
      <c r="A86" s="43">
        <v>15220</v>
      </c>
      <c r="B86" s="56">
        <v>35.653039269539612</v>
      </c>
      <c r="C86" s="58">
        <v>1216.5999999999999</v>
      </c>
      <c r="D86" s="57">
        <f t="shared" si="2"/>
        <v>10.845771144278604</v>
      </c>
      <c r="E86" s="42">
        <f t="shared" si="3"/>
        <v>35.463756819953218</v>
      </c>
    </row>
    <row r="87" spans="1:5" s="41" customFormat="1" x14ac:dyDescent="0.25">
      <c r="A87" s="43">
        <v>15250</v>
      </c>
      <c r="B87" s="56">
        <v>36.069098076096175</v>
      </c>
      <c r="C87" s="58">
        <v>1240</v>
      </c>
      <c r="D87" s="57">
        <f t="shared" si="2"/>
        <v>11.584158415841571</v>
      </c>
      <c r="E87" s="42">
        <f t="shared" si="3"/>
        <v>31.119805435127425</v>
      </c>
    </row>
    <row r="88" spans="1:5" s="41" customFormat="1" x14ac:dyDescent="0.25">
      <c r="A88" s="43">
        <v>15281</v>
      </c>
      <c r="B88" s="56">
        <v>36.197116170421275</v>
      </c>
      <c r="C88" s="58">
        <v>1245.5999999999999</v>
      </c>
      <c r="D88" s="57">
        <f t="shared" si="2"/>
        <v>12.425447316103376</v>
      </c>
      <c r="E88" s="42">
        <f t="shared" si="3"/>
        <v>23.44895936570861</v>
      </c>
    </row>
    <row r="89" spans="1:5" s="41" customFormat="1" x14ac:dyDescent="0.25">
      <c r="A89" s="43">
        <v>15311</v>
      </c>
      <c r="B89" s="56">
        <v>36.197116170421275</v>
      </c>
      <c r="C89" s="58">
        <v>1277</v>
      </c>
      <c r="D89" s="57">
        <f t="shared" si="2"/>
        <v>12.202380952380953</v>
      </c>
      <c r="E89" s="42">
        <f t="shared" si="3"/>
        <v>19.804859742940216</v>
      </c>
    </row>
    <row r="90" spans="1:5" s="41" customFormat="1" x14ac:dyDescent="0.25">
      <c r="A90" s="43">
        <v>15342</v>
      </c>
      <c r="B90" s="56">
        <v>36.485156882652745</v>
      </c>
      <c r="C90" s="58">
        <v>1280.3</v>
      </c>
      <c r="D90" s="57">
        <f t="shared" si="2"/>
        <v>10.038610038610063</v>
      </c>
      <c r="E90" s="42">
        <f t="shared" si="3"/>
        <v>19.397556653921487</v>
      </c>
    </row>
    <row r="91" spans="1:5" s="41" customFormat="1" x14ac:dyDescent="0.25">
      <c r="A91" s="43">
        <v>15373</v>
      </c>
      <c r="B91" s="56">
        <v>37.125247354278237</v>
      </c>
      <c r="C91" s="58">
        <v>1300.5999999999999</v>
      </c>
      <c r="D91" s="57">
        <f t="shared" si="2"/>
        <v>10.687022900763377</v>
      </c>
      <c r="E91" s="42">
        <f t="shared" si="3"/>
        <v>18.150436046511629</v>
      </c>
    </row>
    <row r="92" spans="1:5" s="41" customFormat="1" x14ac:dyDescent="0.25">
      <c r="A92" s="43">
        <v>15401</v>
      </c>
      <c r="B92" s="56">
        <v>37.797342349484992</v>
      </c>
      <c r="C92" s="58">
        <v>1330.4</v>
      </c>
      <c r="D92" s="57">
        <f t="shared" si="2"/>
        <v>11.625708884688102</v>
      </c>
      <c r="E92" s="42">
        <f t="shared" si="3"/>
        <v>19.522055520618121</v>
      </c>
    </row>
    <row r="93" spans="1:5" s="41" customFormat="1" x14ac:dyDescent="0.25">
      <c r="A93" s="43">
        <v>15432</v>
      </c>
      <c r="B93" s="56">
        <v>38.309414726785384</v>
      </c>
      <c r="C93" s="41">
        <v>1357.5450000000001</v>
      </c>
      <c r="D93" s="57">
        <f t="shared" si="2"/>
        <v>12.394366197183126</v>
      </c>
      <c r="E93" s="42">
        <f t="shared" si="3"/>
        <v>19.271217712177126</v>
      </c>
    </row>
    <row r="94" spans="1:5" s="41" customFormat="1" x14ac:dyDescent="0.25">
      <c r="A94" s="43">
        <v>15462</v>
      </c>
      <c r="B94" s="56">
        <v>39.013514245573425</v>
      </c>
      <c r="C94" s="58">
        <v>1379.5</v>
      </c>
      <c r="D94" s="57">
        <f t="shared" si="2"/>
        <v>11.121239744758448</v>
      </c>
      <c r="E94" s="42">
        <f t="shared" si="3"/>
        <v>18.21921330019709</v>
      </c>
    </row>
    <row r="95" spans="1:5" s="41" customFormat="1" x14ac:dyDescent="0.25">
      <c r="A95" s="43">
        <v>15493</v>
      </c>
      <c r="B95" s="56">
        <v>39.013514245573425</v>
      </c>
      <c r="C95" s="58">
        <v>1411</v>
      </c>
      <c r="D95" s="57">
        <f t="shared" si="2"/>
        <v>10.216998191681759</v>
      </c>
      <c r="E95" s="42">
        <f t="shared" si="3"/>
        <v>19.01147098515521</v>
      </c>
    </row>
    <row r="96" spans="1:5" s="41" customFormat="1" x14ac:dyDescent="0.25">
      <c r="A96" s="43">
        <v>15523</v>
      </c>
      <c r="B96" s="56">
        <v>38.917500674829597</v>
      </c>
      <c r="C96" s="58">
        <v>1452.7</v>
      </c>
      <c r="D96" s="57">
        <f t="shared" si="2"/>
        <v>10.646041856232946</v>
      </c>
      <c r="E96" s="42">
        <f t="shared" si="3"/>
        <v>21.717637201508168</v>
      </c>
    </row>
    <row r="97" spans="1:5" s="41" customFormat="1" x14ac:dyDescent="0.25">
      <c r="A97" s="43">
        <v>15554</v>
      </c>
      <c r="B97" s="56">
        <v>38.533446391854305</v>
      </c>
      <c r="C97" s="58">
        <v>1499.2</v>
      </c>
      <c r="D97" s="57">
        <f t="shared" si="2"/>
        <v>9.2558983666061856</v>
      </c>
      <c r="E97" s="42">
        <f t="shared" si="3"/>
        <v>24.642500831393434</v>
      </c>
    </row>
    <row r="98" spans="1:5" s="41" customFormat="1" x14ac:dyDescent="0.25">
      <c r="A98" s="43">
        <v>15585</v>
      </c>
      <c r="B98" s="56">
        <v>38.757478056923226</v>
      </c>
      <c r="C98" s="58">
        <v>1541.9</v>
      </c>
      <c r="D98" s="57">
        <f t="shared" si="2"/>
        <v>8.7073608617594278</v>
      </c>
      <c r="E98" s="42">
        <f t="shared" si="3"/>
        <v>26.738451421995734</v>
      </c>
    </row>
    <row r="99" spans="1:5" s="41" customFormat="1" x14ac:dyDescent="0.25">
      <c r="A99" s="43">
        <v>15615</v>
      </c>
      <c r="B99" s="56">
        <v>39.141532339898518</v>
      </c>
      <c r="C99" s="58">
        <v>1595.2</v>
      </c>
      <c r="D99" s="57">
        <f t="shared" si="2"/>
        <v>8.5181898846495407</v>
      </c>
      <c r="E99" s="42">
        <f t="shared" si="3"/>
        <v>28.645161290322573</v>
      </c>
    </row>
    <row r="100" spans="1:5" s="41" customFormat="1" x14ac:dyDescent="0.25">
      <c r="A100" s="43">
        <v>15646</v>
      </c>
      <c r="B100" s="56">
        <v>39.877636382267823</v>
      </c>
      <c r="C100" s="58">
        <v>1670.65</v>
      </c>
      <c r="D100" s="57">
        <f t="shared" si="2"/>
        <v>10.167992926613611</v>
      </c>
      <c r="E100" s="42">
        <f t="shared" si="3"/>
        <v>34.124116891457959</v>
      </c>
    </row>
    <row r="101" spans="1:5" s="41" customFormat="1" x14ac:dyDescent="0.25">
      <c r="A101" s="43">
        <v>15676</v>
      </c>
      <c r="B101" s="56">
        <v>40.229686141661844</v>
      </c>
      <c r="C101" s="58">
        <v>1786.6</v>
      </c>
      <c r="D101" s="57">
        <f t="shared" si="2"/>
        <v>11.14058355437666</v>
      </c>
      <c r="E101" s="42">
        <f t="shared" si="3"/>
        <v>39.90602975724353</v>
      </c>
    </row>
    <row r="102" spans="1:5" s="41" customFormat="1" x14ac:dyDescent="0.25">
      <c r="A102" s="43">
        <v>15707</v>
      </c>
      <c r="B102" s="56">
        <v>40.869776613287335</v>
      </c>
      <c r="C102" s="58">
        <v>1818.2</v>
      </c>
      <c r="D102" s="57">
        <f t="shared" si="2"/>
        <v>12.017543859649148</v>
      </c>
      <c r="E102" s="42">
        <f t="shared" si="3"/>
        <v>42.013590564711414</v>
      </c>
    </row>
    <row r="103" spans="1:5" s="41" customFormat="1" x14ac:dyDescent="0.25">
      <c r="A103" s="43">
        <v>15738</v>
      </c>
      <c r="B103" s="56">
        <v>42.437998268769775</v>
      </c>
      <c r="C103" s="58">
        <v>1900</v>
      </c>
      <c r="D103" s="57">
        <f t="shared" si="2"/>
        <v>14.310344827586196</v>
      </c>
      <c r="E103" s="42">
        <f t="shared" si="3"/>
        <v>46.086421651545464</v>
      </c>
    </row>
    <row r="104" spans="1:5" s="41" customFormat="1" x14ac:dyDescent="0.25">
      <c r="A104" s="43">
        <v>15766</v>
      </c>
      <c r="B104" s="56">
        <v>43.430138499789273</v>
      </c>
      <c r="C104" s="58">
        <v>1977.7</v>
      </c>
      <c r="D104" s="57">
        <f t="shared" si="2"/>
        <v>14.90262489415748</v>
      </c>
      <c r="E104" s="42">
        <f t="shared" si="3"/>
        <v>48.654539987973536</v>
      </c>
    </row>
    <row r="105" spans="1:5" s="41" customFormat="1" x14ac:dyDescent="0.25">
      <c r="A105" s="43">
        <v>15797</v>
      </c>
      <c r="B105" s="56">
        <v>45.446423485409561</v>
      </c>
      <c r="C105" s="58">
        <v>2122.3000000000002</v>
      </c>
      <c r="D105" s="57">
        <f t="shared" si="2"/>
        <v>18.629908103592307</v>
      </c>
      <c r="E105" s="42">
        <f t="shared" si="3"/>
        <v>56.333675863415223</v>
      </c>
    </row>
    <row r="106" spans="1:5" s="41" customFormat="1" x14ac:dyDescent="0.25">
      <c r="A106" s="43">
        <v>15827</v>
      </c>
      <c r="B106" s="56">
        <v>47.270681329542192</v>
      </c>
      <c r="C106" s="58">
        <v>2243.3000000000002</v>
      </c>
      <c r="D106" s="57">
        <f t="shared" si="2"/>
        <v>21.164889253486429</v>
      </c>
      <c r="E106" s="42">
        <f t="shared" si="3"/>
        <v>62.616890177600595</v>
      </c>
    </row>
    <row r="107" spans="1:5" s="41" customFormat="1" x14ac:dyDescent="0.25">
      <c r="A107" s="43">
        <v>15858</v>
      </c>
      <c r="B107" s="56">
        <v>47.910771801167677</v>
      </c>
      <c r="C107" s="58">
        <v>2295.8000000000002</v>
      </c>
      <c r="D107" s="57">
        <f t="shared" si="2"/>
        <v>22.805578342903978</v>
      </c>
      <c r="E107" s="42">
        <f t="shared" si="3"/>
        <v>62.707299787384855</v>
      </c>
    </row>
    <row r="108" spans="1:5" s="41" customFormat="1" x14ac:dyDescent="0.25">
      <c r="A108" s="43">
        <v>15888</v>
      </c>
      <c r="B108" s="56">
        <v>47.526717518192392</v>
      </c>
      <c r="C108" s="58">
        <v>2357</v>
      </c>
      <c r="D108" s="57">
        <f t="shared" si="2"/>
        <v>22.121710526315773</v>
      </c>
      <c r="E108" s="42">
        <f t="shared" si="3"/>
        <v>62.249604185310112</v>
      </c>
    </row>
    <row r="109" spans="1:5" s="41" customFormat="1" x14ac:dyDescent="0.25">
      <c r="A109" s="43">
        <v>15919</v>
      </c>
      <c r="B109" s="56">
        <v>47.974780848330241</v>
      </c>
      <c r="C109" s="58">
        <v>2414.1999999999998</v>
      </c>
      <c r="D109" s="57">
        <f t="shared" si="2"/>
        <v>24.501661129568131</v>
      </c>
      <c r="E109" s="42">
        <f t="shared" si="3"/>
        <v>61.0325506937033</v>
      </c>
    </row>
    <row r="110" spans="1:5" s="41" customFormat="1" x14ac:dyDescent="0.25">
      <c r="A110" s="43">
        <v>15950</v>
      </c>
      <c r="B110" s="56">
        <v>48.390839654886804</v>
      </c>
      <c r="C110" s="58">
        <v>2450.6</v>
      </c>
      <c r="D110" s="57">
        <f t="shared" si="2"/>
        <v>24.855491329479772</v>
      </c>
      <c r="E110" s="42">
        <f t="shared" si="3"/>
        <v>58.933782995006155</v>
      </c>
    </row>
    <row r="111" spans="1:5" s="41" customFormat="1" x14ac:dyDescent="0.25">
      <c r="A111" s="43">
        <v>15980</v>
      </c>
      <c r="B111" s="56">
        <v>48.550862272793182</v>
      </c>
      <c r="C111" s="58">
        <v>2500.1999999999998</v>
      </c>
      <c r="D111" s="57">
        <f t="shared" si="2"/>
        <v>24.039247751430935</v>
      </c>
      <c r="E111" s="42">
        <f t="shared" si="3"/>
        <v>56.732698094282831</v>
      </c>
    </row>
    <row r="112" spans="1:5" s="41" customFormat="1" x14ac:dyDescent="0.25">
      <c r="A112" s="43">
        <v>16011</v>
      </c>
      <c r="B112" s="56">
        <v>49.639016074556515</v>
      </c>
      <c r="C112" s="58">
        <v>2589.9110000000001</v>
      </c>
      <c r="D112" s="57">
        <f t="shared" si="2"/>
        <v>24.478330658105985</v>
      </c>
      <c r="E112" s="42">
        <f t="shared" si="3"/>
        <v>55.024152276060214</v>
      </c>
    </row>
    <row r="113" spans="1:5" s="41" customFormat="1" x14ac:dyDescent="0.25">
      <c r="A113" s="43">
        <v>16041</v>
      </c>
      <c r="B113" s="56">
        <v>50.119083928275636</v>
      </c>
      <c r="C113" s="58">
        <v>2719.8</v>
      </c>
      <c r="D113" s="57">
        <f t="shared" si="2"/>
        <v>24.582338902148027</v>
      </c>
      <c r="E113" s="42">
        <f t="shared" si="3"/>
        <v>52.233292287025648</v>
      </c>
    </row>
    <row r="114" spans="1:5" s="41" customFormat="1" x14ac:dyDescent="0.25">
      <c r="A114" s="43">
        <v>16072</v>
      </c>
      <c r="B114" s="56">
        <v>50.63115630557602</v>
      </c>
      <c r="C114" s="58">
        <v>2758.5</v>
      </c>
      <c r="D114" s="57">
        <f t="shared" si="2"/>
        <v>23.884103367267052</v>
      </c>
      <c r="E114" s="42">
        <f t="shared" si="3"/>
        <v>51.715982840171606</v>
      </c>
    </row>
    <row r="115" spans="1:5" s="41" customFormat="1" x14ac:dyDescent="0.25">
      <c r="A115" s="43">
        <v>16103</v>
      </c>
      <c r="B115" s="56">
        <v>52.231382484639738</v>
      </c>
      <c r="C115" s="58">
        <v>2853</v>
      </c>
      <c r="D115" s="57">
        <f t="shared" si="2"/>
        <v>23.076923076923105</v>
      </c>
      <c r="E115" s="42">
        <f t="shared" si="3"/>
        <v>50.15789473684211</v>
      </c>
    </row>
    <row r="116" spans="1:5" s="41" customFormat="1" x14ac:dyDescent="0.25">
      <c r="A116" s="43">
        <v>16132</v>
      </c>
      <c r="B116" s="56">
        <v>53.927622234447277</v>
      </c>
      <c r="C116" s="58">
        <v>2877.7559999999999</v>
      </c>
      <c r="D116" s="57">
        <f t="shared" si="2"/>
        <v>24.170965364775299</v>
      </c>
      <c r="E116" s="42">
        <f t="shared" si="3"/>
        <v>45.5102391667088</v>
      </c>
    </row>
    <row r="117" spans="1:5" s="41" customFormat="1" x14ac:dyDescent="0.25">
      <c r="A117" s="43">
        <v>16163</v>
      </c>
      <c r="B117" s="56">
        <v>56.135934361555208</v>
      </c>
      <c r="C117" s="58">
        <v>2912.4</v>
      </c>
      <c r="D117" s="57">
        <f t="shared" si="2"/>
        <v>23.521126760563416</v>
      </c>
      <c r="E117" s="42">
        <f t="shared" si="3"/>
        <v>37.228478537435784</v>
      </c>
    </row>
    <row r="118" spans="1:5" s="41" customFormat="1" x14ac:dyDescent="0.25">
      <c r="A118" s="43">
        <v>16193</v>
      </c>
      <c r="B118" s="56">
        <v>56.93604745108707</v>
      </c>
      <c r="C118" s="58">
        <v>2938.9</v>
      </c>
      <c r="D118" s="57">
        <f t="shared" si="2"/>
        <v>20.446851726472648</v>
      </c>
      <c r="E118" s="42">
        <f t="shared" si="3"/>
        <v>31.007890161815176</v>
      </c>
    </row>
    <row r="119" spans="1:5" s="41" customFormat="1" x14ac:dyDescent="0.25">
      <c r="A119" s="43">
        <v>16224</v>
      </c>
      <c r="B119" s="56">
        <v>57.672151493456383</v>
      </c>
      <c r="C119" s="58">
        <v>2987.9</v>
      </c>
      <c r="D119" s="57">
        <f t="shared" si="2"/>
        <v>20.374081496326045</v>
      </c>
      <c r="E119" s="42">
        <f t="shared" si="3"/>
        <v>30.146354212039373</v>
      </c>
    </row>
    <row r="120" spans="1:5" s="41" customFormat="1" x14ac:dyDescent="0.25">
      <c r="A120" s="43">
        <v>16254</v>
      </c>
      <c r="B120" s="56">
        <v>59.04834600745118</v>
      </c>
      <c r="C120" s="58">
        <v>3006.8</v>
      </c>
      <c r="D120" s="57">
        <f t="shared" si="2"/>
        <v>24.242424242424288</v>
      </c>
      <c r="E120" s="42">
        <f t="shared" si="3"/>
        <v>27.568943572337723</v>
      </c>
    </row>
    <row r="121" spans="1:5" s="41" customFormat="1" x14ac:dyDescent="0.25">
      <c r="A121" s="43">
        <v>16285</v>
      </c>
      <c r="B121" s="56">
        <v>58.888323389544809</v>
      </c>
      <c r="C121" s="58">
        <v>3046.2150000000001</v>
      </c>
      <c r="D121" s="57">
        <f t="shared" si="2"/>
        <v>22.748498999332934</v>
      </c>
      <c r="E121" s="42">
        <f t="shared" si="3"/>
        <v>26.179065528953704</v>
      </c>
    </row>
    <row r="122" spans="1:5" s="41" customFormat="1" x14ac:dyDescent="0.25">
      <c r="A122" s="43">
        <v>16316</v>
      </c>
      <c r="B122" s="56">
        <v>59.5284138611703</v>
      </c>
      <c r="C122" s="58">
        <v>3115.8</v>
      </c>
      <c r="D122" s="57">
        <f t="shared" si="2"/>
        <v>23.015873015873069</v>
      </c>
      <c r="E122" s="42">
        <f t="shared" si="3"/>
        <v>27.1443728066596</v>
      </c>
    </row>
    <row r="123" spans="1:5" s="41" customFormat="1" x14ac:dyDescent="0.25">
      <c r="A123" s="43">
        <v>16346</v>
      </c>
      <c r="B123" s="56">
        <v>60.072490762051956</v>
      </c>
      <c r="C123" s="58">
        <v>3191.7</v>
      </c>
      <c r="D123" s="57">
        <f t="shared" si="2"/>
        <v>23.731048121292055</v>
      </c>
      <c r="E123" s="42">
        <f t="shared" si="3"/>
        <v>27.657787377009836</v>
      </c>
    </row>
    <row r="124" spans="1:5" s="41" customFormat="1" x14ac:dyDescent="0.25">
      <c r="A124" s="43">
        <v>16377</v>
      </c>
      <c r="B124" s="56">
        <v>60.360531474283434</v>
      </c>
      <c r="C124" s="58">
        <v>3240.8</v>
      </c>
      <c r="D124" s="57">
        <f t="shared" si="2"/>
        <v>21.598968407479056</v>
      </c>
      <c r="E124" s="42">
        <f t="shared" si="3"/>
        <v>25.131713020254367</v>
      </c>
    </row>
    <row r="125" spans="1:5" s="41" customFormat="1" x14ac:dyDescent="0.25">
      <c r="A125" s="43">
        <v>16407</v>
      </c>
      <c r="B125" s="56">
        <v>60.104495285633242</v>
      </c>
      <c r="C125" s="58">
        <v>3351.3</v>
      </c>
      <c r="D125" s="57">
        <f t="shared" si="2"/>
        <v>19.92337164750959</v>
      </c>
      <c r="E125" s="42">
        <f t="shared" si="3"/>
        <v>23.218619016104114</v>
      </c>
    </row>
    <row r="126" spans="1:5" s="41" customFormat="1" x14ac:dyDescent="0.25">
      <c r="A126" s="43">
        <v>16438</v>
      </c>
      <c r="B126" s="56">
        <v>60.072490762051956</v>
      </c>
      <c r="C126" s="58">
        <v>3385.6</v>
      </c>
      <c r="D126" s="57">
        <f t="shared" si="2"/>
        <v>18.64728192161822</v>
      </c>
      <c r="E126" s="42">
        <f t="shared" si="3"/>
        <v>22.733369584919338</v>
      </c>
    </row>
    <row r="127" spans="1:5" s="41" customFormat="1" x14ac:dyDescent="0.25">
      <c r="A127" s="43">
        <v>16469</v>
      </c>
      <c r="B127" s="56">
        <v>60.168504332795784</v>
      </c>
      <c r="C127" s="58">
        <v>3467.1</v>
      </c>
      <c r="D127" s="57">
        <f t="shared" si="2"/>
        <v>15.196078431372563</v>
      </c>
      <c r="E127" s="42">
        <f t="shared" si="3"/>
        <v>21.524710830704507</v>
      </c>
    </row>
    <row r="128" spans="1:5" s="41" customFormat="1" x14ac:dyDescent="0.25">
      <c r="A128" s="43">
        <v>16497</v>
      </c>
      <c r="B128" s="56">
        <v>61.000621945908911</v>
      </c>
      <c r="C128" s="58">
        <v>3536.7</v>
      </c>
      <c r="D128" s="57">
        <f t="shared" si="2"/>
        <v>13.11572700296737</v>
      </c>
      <c r="E128" s="42">
        <f t="shared" si="3"/>
        <v>22.897841234628658</v>
      </c>
    </row>
    <row r="129" spans="1:5" s="41" customFormat="1" x14ac:dyDescent="0.25">
      <c r="A129" s="43">
        <v>16528</v>
      </c>
      <c r="B129" s="56">
        <v>62.600848124972629</v>
      </c>
      <c r="C129" s="58">
        <v>3578.9</v>
      </c>
      <c r="D129" s="57">
        <f t="shared" si="2"/>
        <v>11.51653363740024</v>
      </c>
      <c r="E129" s="42">
        <f t="shared" si="3"/>
        <v>22.884905919516552</v>
      </c>
    </row>
    <row r="130" spans="1:5" s="41" customFormat="1" x14ac:dyDescent="0.25">
      <c r="A130" s="43">
        <v>16558</v>
      </c>
      <c r="B130" s="56">
        <v>63.560983832410855</v>
      </c>
      <c r="C130" s="58">
        <v>3667.3</v>
      </c>
      <c r="D130" s="57">
        <f t="shared" si="2"/>
        <v>11.635750421585156</v>
      </c>
      <c r="E130" s="42">
        <f t="shared" si="3"/>
        <v>24.784783422368918</v>
      </c>
    </row>
    <row r="131" spans="1:5" s="41" customFormat="1" x14ac:dyDescent="0.25">
      <c r="A131" s="43">
        <v>16589</v>
      </c>
      <c r="B131" s="56">
        <v>63.88102906822359</v>
      </c>
      <c r="C131" s="58">
        <v>3736.5</v>
      </c>
      <c r="D131" s="57">
        <f t="shared" si="2"/>
        <v>10.765815760266339</v>
      </c>
      <c r="E131" s="42">
        <f t="shared" si="3"/>
        <v>25.054386023628638</v>
      </c>
    </row>
    <row r="132" spans="1:5" s="41" customFormat="1" x14ac:dyDescent="0.25">
      <c r="A132" s="43">
        <v>16619</v>
      </c>
      <c r="B132" s="56">
        <v>64.393101445523982</v>
      </c>
      <c r="C132" s="58">
        <v>3815.7</v>
      </c>
      <c r="D132" s="57">
        <f t="shared" si="2"/>
        <v>9.0514905149051259</v>
      </c>
      <c r="E132" s="42">
        <f t="shared" si="3"/>
        <v>26.902354662764381</v>
      </c>
    </row>
    <row r="133" spans="1:5" s="41" customFormat="1" x14ac:dyDescent="0.25">
      <c r="A133" s="43">
        <v>16650</v>
      </c>
      <c r="B133" s="56">
        <v>64.969182869986923</v>
      </c>
      <c r="C133" s="58">
        <v>3860.2</v>
      </c>
      <c r="D133" s="57">
        <f t="shared" si="2"/>
        <v>10.326086956521729</v>
      </c>
      <c r="E133" s="42">
        <f t="shared" si="3"/>
        <v>26.721193349779959</v>
      </c>
    </row>
    <row r="134" spans="1:5" s="41" customFormat="1" x14ac:dyDescent="0.25">
      <c r="A134" s="43">
        <v>16681</v>
      </c>
      <c r="B134" s="56">
        <v>64.873169299243088</v>
      </c>
      <c r="C134" s="58">
        <v>3381.4</v>
      </c>
      <c r="D134" s="57">
        <f t="shared" si="2"/>
        <v>8.9784946236558749</v>
      </c>
      <c r="E134" s="42">
        <f t="shared" si="3"/>
        <v>8.5242955260286237</v>
      </c>
    </row>
    <row r="135" spans="1:5" s="41" customFormat="1" x14ac:dyDescent="0.25">
      <c r="A135" s="43">
        <v>16711</v>
      </c>
      <c r="B135" s="56">
        <v>64.873169299243088</v>
      </c>
      <c r="C135" s="58">
        <v>3456.5</v>
      </c>
      <c r="D135" s="57">
        <f t="shared" si="2"/>
        <v>7.9914757591901697</v>
      </c>
      <c r="E135" s="42">
        <f t="shared" si="3"/>
        <v>8.2965190964063176</v>
      </c>
    </row>
    <row r="136" spans="1:5" s="41" customFormat="1" x14ac:dyDescent="0.25">
      <c r="A136" s="43">
        <v>16742</v>
      </c>
      <c r="B136" s="56">
        <v>66.057336671750249</v>
      </c>
      <c r="C136" s="58">
        <v>3487.8</v>
      </c>
      <c r="D136" s="57">
        <f t="shared" si="2"/>
        <v>9.4379639448568078</v>
      </c>
      <c r="E136" s="42">
        <f t="shared" si="3"/>
        <v>7.6215749197728888</v>
      </c>
    </row>
    <row r="137" spans="1:5" s="41" customFormat="1" x14ac:dyDescent="0.25">
      <c r="A137" s="43">
        <v>16772</v>
      </c>
      <c r="B137" s="56">
        <v>66.601413572631913</v>
      </c>
      <c r="C137" s="58">
        <v>3591.2</v>
      </c>
      <c r="D137" s="57">
        <f t="shared" si="2"/>
        <v>10.809371671991453</v>
      </c>
      <c r="E137" s="42">
        <f t="shared" si="3"/>
        <v>7.1584161370214394</v>
      </c>
    </row>
    <row r="138" spans="1:5" s="41" customFormat="1" x14ac:dyDescent="0.25">
      <c r="A138" s="43">
        <v>16803</v>
      </c>
      <c r="B138" s="56">
        <v>66.953463332025933</v>
      </c>
      <c r="C138" s="58">
        <v>3627.9</v>
      </c>
      <c r="D138" s="57">
        <f t="shared" si="2"/>
        <v>11.454448588172594</v>
      </c>
      <c r="E138" s="42">
        <f t="shared" si="3"/>
        <v>7.1567816635160764</v>
      </c>
    </row>
    <row r="139" spans="1:5" s="41" customFormat="1" x14ac:dyDescent="0.25">
      <c r="A139" s="43">
        <v>16834</v>
      </c>
      <c r="B139" s="56">
        <v>67.945603563045438</v>
      </c>
      <c r="C139" s="58">
        <v>3624.6</v>
      </c>
      <c r="D139" s="57">
        <f t="shared" si="2"/>
        <v>12.925531914893584</v>
      </c>
      <c r="E139" s="42">
        <f t="shared" si="3"/>
        <v>4.5427013930950944</v>
      </c>
    </row>
    <row r="140" spans="1:5" s="41" customFormat="1" x14ac:dyDescent="0.25">
      <c r="A140" s="43">
        <v>16862</v>
      </c>
      <c r="B140" s="56">
        <v>69.64184331285297</v>
      </c>
      <c r="C140" s="58">
        <v>3642.9</v>
      </c>
      <c r="D140" s="57">
        <f t="shared" si="2"/>
        <v>14.165792235047192</v>
      </c>
      <c r="E140" s="42">
        <f t="shared" si="3"/>
        <v>3.0027992196115072</v>
      </c>
    </row>
    <row r="141" spans="1:5" s="41" customFormat="1" x14ac:dyDescent="0.25">
      <c r="A141" s="43">
        <v>16893</v>
      </c>
      <c r="B141" s="56">
        <v>70.537969973128654</v>
      </c>
      <c r="C141" s="58">
        <v>3624.4</v>
      </c>
      <c r="D141" s="57">
        <f t="shared" si="2"/>
        <v>12.678936605316959</v>
      </c>
      <c r="E141" s="42">
        <f t="shared" si="3"/>
        <v>1.2713403559752923</v>
      </c>
    </row>
    <row r="142" spans="1:5" s="41" customFormat="1" x14ac:dyDescent="0.25">
      <c r="A142" s="43">
        <v>16923</v>
      </c>
      <c r="B142" s="56">
        <v>71.850155439960901</v>
      </c>
      <c r="C142" s="58">
        <v>3580.4</v>
      </c>
      <c r="D142" s="57">
        <f t="shared" si="2"/>
        <v>13.041289023162129</v>
      </c>
      <c r="E142" s="42">
        <f t="shared" si="3"/>
        <v>-2.3695907070596878</v>
      </c>
    </row>
    <row r="143" spans="1:5" s="41" customFormat="1" x14ac:dyDescent="0.25">
      <c r="A143" s="43">
        <v>16954</v>
      </c>
      <c r="B143" s="56">
        <v>72.842295670980405</v>
      </c>
      <c r="C143" s="58">
        <v>3492.2</v>
      </c>
      <c r="D143" s="57">
        <f t="shared" si="2"/>
        <v>14.028056112224441</v>
      </c>
      <c r="E143" s="42">
        <f t="shared" si="3"/>
        <v>-6.5382042017931301</v>
      </c>
    </row>
    <row r="144" spans="1:5" s="41" customFormat="1" x14ac:dyDescent="0.25">
      <c r="A144" s="43">
        <v>16984</v>
      </c>
      <c r="B144" s="56">
        <v>73.002318288886769</v>
      </c>
      <c r="C144" s="58">
        <v>3467.2</v>
      </c>
      <c r="D144" s="57">
        <f t="shared" si="2"/>
        <v>13.369781312127227</v>
      </c>
      <c r="E144" s="42">
        <f t="shared" si="3"/>
        <v>-9.133317608826685</v>
      </c>
    </row>
    <row r="145" spans="1:5" s="41" customFormat="1" x14ac:dyDescent="0.25">
      <c r="A145" s="43">
        <v>17015</v>
      </c>
      <c r="B145" s="56">
        <v>73.898444949162453</v>
      </c>
      <c r="C145" s="58">
        <v>3458.1</v>
      </c>
      <c r="D145" s="57">
        <f t="shared" si="2"/>
        <v>13.743842364532011</v>
      </c>
      <c r="E145" s="42">
        <f t="shared" si="3"/>
        <v>-10.41655872752707</v>
      </c>
    </row>
    <row r="146" spans="1:5" s="41" customFormat="1" x14ac:dyDescent="0.25">
      <c r="A146" s="43">
        <v>17046</v>
      </c>
      <c r="B146" s="56">
        <v>76.618829453570768</v>
      </c>
      <c r="C146" s="58">
        <v>3430.2</v>
      </c>
      <c r="D146" s="57">
        <f t="shared" si="2"/>
        <v>18.105574740996545</v>
      </c>
      <c r="E146" s="42">
        <f t="shared" si="3"/>
        <v>1.4431892115691625</v>
      </c>
    </row>
    <row r="147" spans="1:5" s="41" customFormat="1" x14ac:dyDescent="0.25">
      <c r="A147" s="43">
        <v>17076</v>
      </c>
      <c r="B147" s="56">
        <v>77.802996826077916</v>
      </c>
      <c r="C147" s="58">
        <v>3434</v>
      </c>
      <c r="D147" s="57">
        <f t="shared" ref="D147:D210" si="4">((B147/B135)-1)*100</f>
        <v>19.930932412432156</v>
      </c>
      <c r="E147" s="42">
        <f t="shared" ref="E147:E210" si="5">((C147/C135)-1)*100</f>
        <v>-0.65094749023578702</v>
      </c>
    </row>
    <row r="148" spans="1:5" s="41" customFormat="1" x14ac:dyDescent="0.25">
      <c r="A148" s="43">
        <v>17107</v>
      </c>
      <c r="B148" s="56">
        <v>78.699123486353599</v>
      </c>
      <c r="C148" s="58">
        <v>3467.5</v>
      </c>
      <c r="D148" s="57">
        <f t="shared" si="4"/>
        <v>19.137596899224786</v>
      </c>
      <c r="E148" s="42">
        <f t="shared" si="5"/>
        <v>-0.58202878605425612</v>
      </c>
    </row>
    <row r="149" spans="1:5" s="41" customFormat="1" x14ac:dyDescent="0.25">
      <c r="A149" s="43">
        <v>17137</v>
      </c>
      <c r="B149" s="56">
        <v>78.475091821284678</v>
      </c>
      <c r="C149" s="58">
        <v>3518.1</v>
      </c>
      <c r="D149" s="57">
        <f t="shared" si="4"/>
        <v>17.827967323402195</v>
      </c>
      <c r="E149" s="42">
        <f t="shared" si="5"/>
        <v>-2.035531298730231</v>
      </c>
    </row>
    <row r="150" spans="1:5" s="41" customFormat="1" x14ac:dyDescent="0.25">
      <c r="A150" s="43">
        <v>17168</v>
      </c>
      <c r="B150" s="56">
        <v>79.78727728811694</v>
      </c>
      <c r="C150" s="58">
        <v>3485.7</v>
      </c>
      <c r="D150" s="57">
        <f t="shared" si="4"/>
        <v>19.168260038240902</v>
      </c>
      <c r="E150" s="42">
        <f t="shared" si="5"/>
        <v>-3.9196229223517842</v>
      </c>
    </row>
    <row r="151" spans="1:5" s="41" customFormat="1" x14ac:dyDescent="0.25">
      <c r="A151" s="43">
        <v>17199</v>
      </c>
      <c r="B151" s="56">
        <v>79.019168722166356</v>
      </c>
      <c r="C151" s="58">
        <v>3472.6</v>
      </c>
      <c r="D151" s="57">
        <f t="shared" si="4"/>
        <v>16.297691945360327</v>
      </c>
      <c r="E151" s="42">
        <f t="shared" si="5"/>
        <v>-4.1935661866136957</v>
      </c>
    </row>
    <row r="152" spans="1:5" s="41" customFormat="1" x14ac:dyDescent="0.25">
      <c r="A152" s="43">
        <v>17227</v>
      </c>
      <c r="B152" s="56">
        <v>77.80299682607793</v>
      </c>
      <c r="C152" s="58">
        <v>3448.8</v>
      </c>
      <c r="D152" s="57">
        <f t="shared" si="4"/>
        <v>11.71875</v>
      </c>
      <c r="E152" s="42">
        <f t="shared" si="5"/>
        <v>-5.3281726097340059</v>
      </c>
    </row>
    <row r="153" spans="1:5" s="41" customFormat="1" x14ac:dyDescent="0.25">
      <c r="A153" s="43">
        <v>17258</v>
      </c>
      <c r="B153" s="56">
        <v>78.091037538309394</v>
      </c>
      <c r="C153" s="58">
        <v>3394.6</v>
      </c>
      <c r="D153" s="57">
        <f t="shared" si="4"/>
        <v>10.707803992740473</v>
      </c>
      <c r="E153" s="42">
        <f t="shared" si="5"/>
        <v>-6.340359783688343</v>
      </c>
    </row>
    <row r="154" spans="1:5" s="41" customFormat="1" x14ac:dyDescent="0.25">
      <c r="A154" s="43">
        <v>17288</v>
      </c>
      <c r="B154" s="56">
        <v>78.027028491146851</v>
      </c>
      <c r="C154" s="58">
        <v>3403.7</v>
      </c>
      <c r="D154" s="57">
        <f t="shared" si="4"/>
        <v>8.5968819599109061</v>
      </c>
      <c r="E154" s="42">
        <f t="shared" si="5"/>
        <v>-4.9352027706401564</v>
      </c>
    </row>
    <row r="155" spans="1:5" s="41" customFormat="1" x14ac:dyDescent="0.25">
      <c r="A155" s="43">
        <v>17319</v>
      </c>
      <c r="B155" s="56">
        <v>76.906870165802246</v>
      </c>
      <c r="C155" s="58">
        <v>3404.5</v>
      </c>
      <c r="D155" s="57">
        <f t="shared" si="4"/>
        <v>5.5799648506151156</v>
      </c>
      <c r="E155" s="42">
        <f t="shared" si="5"/>
        <v>-2.5113109214821572</v>
      </c>
    </row>
    <row r="156" spans="1:5" s="41" customFormat="1" x14ac:dyDescent="0.25">
      <c r="A156" s="43">
        <v>17349</v>
      </c>
      <c r="B156" s="56">
        <v>75.4666666046449</v>
      </c>
      <c r="C156" s="58">
        <v>3348.1</v>
      </c>
      <c r="D156" s="57">
        <f t="shared" si="4"/>
        <v>3.3757124068391153</v>
      </c>
      <c r="E156" s="42">
        <f t="shared" si="5"/>
        <v>-3.4350484540839887</v>
      </c>
    </row>
    <row r="157" spans="1:5" s="41" customFormat="1" x14ac:dyDescent="0.25">
      <c r="A157" s="43">
        <v>17380</v>
      </c>
      <c r="B157" s="56">
        <v>75.594684698969985</v>
      </c>
      <c r="C157" s="58">
        <v>3350.8</v>
      </c>
      <c r="D157" s="57">
        <f t="shared" si="4"/>
        <v>2.2953659592897191</v>
      </c>
      <c r="E157" s="42">
        <f t="shared" si="5"/>
        <v>-3.1028599519967504</v>
      </c>
    </row>
    <row r="158" spans="1:5" s="41" customFormat="1" x14ac:dyDescent="0.25">
      <c r="A158" s="43">
        <v>17411</v>
      </c>
      <c r="B158" s="56">
        <v>76.71484302431459</v>
      </c>
      <c r="C158" s="58">
        <v>3351.4</v>
      </c>
      <c r="D158" s="57">
        <f t="shared" si="4"/>
        <v>0.12531328320801727</v>
      </c>
      <c r="E158" s="42">
        <f t="shared" si="5"/>
        <v>-2.2972421433152479</v>
      </c>
    </row>
    <row r="159" spans="1:5" s="41" customFormat="1" x14ac:dyDescent="0.25">
      <c r="A159" s="43">
        <v>17441</v>
      </c>
      <c r="B159" s="56">
        <v>77.258919925196267</v>
      </c>
      <c r="C159" s="58">
        <v>3410.9</v>
      </c>
      <c r="D159" s="57">
        <f t="shared" si="4"/>
        <v>-0.69930069930067562</v>
      </c>
      <c r="E159" s="42">
        <f t="shared" si="5"/>
        <v>-0.67268491555038112</v>
      </c>
    </row>
    <row r="160" spans="1:5" s="41" customFormat="1" x14ac:dyDescent="0.25">
      <c r="A160" s="43">
        <v>17472</v>
      </c>
      <c r="B160" s="56">
        <v>78.091037538309408</v>
      </c>
      <c r="C160" s="58">
        <v>3427.8</v>
      </c>
      <c r="D160" s="57">
        <f t="shared" si="4"/>
        <v>-0.77267181781208727</v>
      </c>
      <c r="E160" s="42">
        <f t="shared" si="5"/>
        <v>-1.1449170872386394</v>
      </c>
    </row>
    <row r="161" spans="1:5" s="41" customFormat="1" x14ac:dyDescent="0.25">
      <c r="A161" s="43">
        <v>17502</v>
      </c>
      <c r="B161" s="56">
        <v>77.642974208171566</v>
      </c>
      <c r="C161" s="58">
        <v>3492.9</v>
      </c>
      <c r="D161" s="57">
        <f t="shared" si="4"/>
        <v>-1.0603588907014405</v>
      </c>
      <c r="E161" s="42">
        <f t="shared" si="5"/>
        <v>-0.7162957278076143</v>
      </c>
    </row>
    <row r="162" spans="1:5" s="41" customFormat="1" x14ac:dyDescent="0.25">
      <c r="A162" s="43">
        <v>17533</v>
      </c>
      <c r="B162" s="56">
        <v>77.770992302496666</v>
      </c>
      <c r="C162" s="58">
        <v>3439.8</v>
      </c>
      <c r="D162" s="57">
        <f t="shared" si="4"/>
        <v>-2.5270758122743597</v>
      </c>
      <c r="E162" s="42">
        <f t="shared" si="5"/>
        <v>-1.3168086754453801</v>
      </c>
    </row>
    <row r="163" spans="1:5" s="41" customFormat="1" x14ac:dyDescent="0.25">
      <c r="A163" s="43">
        <v>17564</v>
      </c>
      <c r="B163" s="56">
        <v>79.883290858860775</v>
      </c>
      <c r="C163" s="58">
        <v>3461.4</v>
      </c>
      <c r="D163" s="57">
        <f t="shared" si="4"/>
        <v>1.0935601458080368</v>
      </c>
      <c r="E163" s="42">
        <f t="shared" si="5"/>
        <v>-0.32252490928986743</v>
      </c>
    </row>
    <row r="164" spans="1:5" s="41" customFormat="1" x14ac:dyDescent="0.25">
      <c r="A164" s="43">
        <v>17593</v>
      </c>
      <c r="B164" s="56">
        <v>79.915295382442039</v>
      </c>
      <c r="C164" s="58">
        <v>3464.3</v>
      </c>
      <c r="D164" s="57">
        <f t="shared" si="4"/>
        <v>2.7149321266968451</v>
      </c>
      <c r="E164" s="42">
        <f t="shared" si="5"/>
        <v>0.44943168638367226</v>
      </c>
    </row>
    <row r="165" spans="1:5" s="41" customFormat="1" x14ac:dyDescent="0.25">
      <c r="A165" s="43">
        <v>17624</v>
      </c>
      <c r="B165" s="56">
        <v>79.819281811698232</v>
      </c>
      <c r="C165" s="58">
        <v>3506.1</v>
      </c>
      <c r="D165" s="57">
        <f t="shared" si="4"/>
        <v>2.2131147540983998</v>
      </c>
      <c r="E165" s="42">
        <f t="shared" si="5"/>
        <v>3.2846285276615816</v>
      </c>
    </row>
    <row r="166" spans="1:5" s="41" customFormat="1" x14ac:dyDescent="0.25">
      <c r="A166" s="43">
        <v>17654</v>
      </c>
      <c r="B166" s="56">
        <v>82.795702504756747</v>
      </c>
      <c r="C166" s="58">
        <v>3528.6</v>
      </c>
      <c r="D166" s="57">
        <f t="shared" si="4"/>
        <v>6.1115668580804083</v>
      </c>
      <c r="E166" s="42">
        <f t="shared" si="5"/>
        <v>3.6695360930751875</v>
      </c>
    </row>
    <row r="167" spans="1:5" s="41" customFormat="1" x14ac:dyDescent="0.25">
      <c r="A167" s="43">
        <v>17685</v>
      </c>
      <c r="B167" s="56">
        <v>82.827707028338025</v>
      </c>
      <c r="C167" s="58">
        <v>3560.1</v>
      </c>
      <c r="D167" s="57">
        <f t="shared" si="4"/>
        <v>7.6987099459009833</v>
      </c>
      <c r="E167" s="42">
        <f t="shared" si="5"/>
        <v>4.5704215009546134</v>
      </c>
    </row>
    <row r="168" spans="1:5" s="41" customFormat="1" x14ac:dyDescent="0.25">
      <c r="A168" s="43">
        <v>17715</v>
      </c>
      <c r="B168" s="56">
        <v>83.33977940563841</v>
      </c>
      <c r="C168" s="58">
        <v>3613.5</v>
      </c>
      <c r="D168" s="57">
        <f t="shared" si="4"/>
        <v>10.432569974554728</v>
      </c>
      <c r="E168" s="42">
        <f t="shared" si="5"/>
        <v>7.9268839043039385</v>
      </c>
    </row>
    <row r="169" spans="1:5" s="41" customFormat="1" x14ac:dyDescent="0.25">
      <c r="A169" s="43">
        <v>17746</v>
      </c>
      <c r="B169" s="56">
        <v>85.868136768559097</v>
      </c>
      <c r="C169" s="58">
        <v>3720.4</v>
      </c>
      <c r="D169" s="57">
        <f t="shared" si="4"/>
        <v>13.590177815410742</v>
      </c>
      <c r="E169" s="42">
        <f t="shared" si="5"/>
        <v>11.030201742867373</v>
      </c>
    </row>
    <row r="170" spans="1:5" s="41" customFormat="1" x14ac:dyDescent="0.25">
      <c r="A170" s="43">
        <v>17777</v>
      </c>
      <c r="B170" s="56">
        <v>86.508227240184596</v>
      </c>
      <c r="C170" s="58">
        <v>3733.3</v>
      </c>
      <c r="D170" s="57">
        <f t="shared" si="4"/>
        <v>12.765957446808596</v>
      </c>
      <c r="E170" s="42">
        <f t="shared" si="5"/>
        <v>11.395237811064041</v>
      </c>
    </row>
    <row r="171" spans="1:5" s="41" customFormat="1" x14ac:dyDescent="0.25">
      <c r="A171" s="43">
        <v>17807</v>
      </c>
      <c r="B171" s="56">
        <v>87.308340329716458</v>
      </c>
      <c r="C171" s="58">
        <v>3730</v>
      </c>
      <c r="D171" s="57">
        <f t="shared" si="4"/>
        <v>13.007456503728321</v>
      </c>
      <c r="E171" s="42">
        <f t="shared" si="5"/>
        <v>9.3553021196751462</v>
      </c>
    </row>
    <row r="172" spans="1:5" s="41" customFormat="1" x14ac:dyDescent="0.25">
      <c r="A172" s="43">
        <v>17838</v>
      </c>
      <c r="B172" s="56">
        <v>86.604240810928417</v>
      </c>
      <c r="C172" s="58">
        <v>3831.6</v>
      </c>
      <c r="D172" s="57">
        <f t="shared" si="4"/>
        <v>10.901639344262337</v>
      </c>
      <c r="E172" s="42">
        <f t="shared" si="5"/>
        <v>11.780150533870115</v>
      </c>
    </row>
    <row r="173" spans="1:5" s="41" customFormat="1" x14ac:dyDescent="0.25">
      <c r="A173" s="43">
        <v>17868</v>
      </c>
      <c r="B173" s="56">
        <v>85.900141292140361</v>
      </c>
      <c r="C173" s="58">
        <v>3994.1</v>
      </c>
      <c r="D173" s="57">
        <f t="shared" si="4"/>
        <v>10.634789777411392</v>
      </c>
      <c r="E173" s="42">
        <f t="shared" si="5"/>
        <v>14.349108190901539</v>
      </c>
    </row>
    <row r="174" spans="1:5" s="41" customFormat="1" x14ac:dyDescent="0.25">
      <c r="A174" s="43">
        <v>17899</v>
      </c>
      <c r="B174" s="56">
        <v>86.284195575115675</v>
      </c>
      <c r="C174" s="58">
        <v>3968.4</v>
      </c>
      <c r="D174" s="57">
        <f t="shared" si="4"/>
        <v>10.946502057613205</v>
      </c>
      <c r="E174" s="42">
        <f t="shared" si="5"/>
        <v>15.367172510029658</v>
      </c>
    </row>
    <row r="175" spans="1:5" s="41" customFormat="1" x14ac:dyDescent="0.25">
      <c r="A175" s="43">
        <v>17930</v>
      </c>
      <c r="B175" s="56">
        <v>86.604240810928417</v>
      </c>
      <c r="C175" s="58">
        <v>3938.8</v>
      </c>
      <c r="D175" s="57">
        <f t="shared" si="4"/>
        <v>8.413461538461565</v>
      </c>
      <c r="E175" s="42">
        <f t="shared" si="5"/>
        <v>13.792107239845141</v>
      </c>
    </row>
    <row r="176" spans="1:5" s="41" customFormat="1" x14ac:dyDescent="0.25">
      <c r="A176" s="43">
        <v>17958</v>
      </c>
      <c r="B176" s="56">
        <v>88.012439848504471</v>
      </c>
      <c r="C176" s="58">
        <v>3946.8</v>
      </c>
      <c r="D176" s="57">
        <f t="shared" si="4"/>
        <v>10.132158590308403</v>
      </c>
      <c r="E176" s="42">
        <f t="shared" si="5"/>
        <v>13.927777617411884</v>
      </c>
    </row>
    <row r="177" spans="1:5" s="41" customFormat="1" x14ac:dyDescent="0.25">
      <c r="A177" s="43">
        <v>17989</v>
      </c>
      <c r="B177" s="56">
        <v>89.676675074730724</v>
      </c>
      <c r="C177" s="58">
        <v>3940.6</v>
      </c>
      <c r="D177" s="57">
        <f t="shared" si="4"/>
        <v>12.349639133921396</v>
      </c>
      <c r="E177" s="42">
        <f t="shared" si="5"/>
        <v>12.392687031174244</v>
      </c>
    </row>
    <row r="178" spans="1:5" s="41" customFormat="1" x14ac:dyDescent="0.25">
      <c r="A178" s="43">
        <v>18019</v>
      </c>
      <c r="B178" s="56">
        <v>90.796833400075329</v>
      </c>
      <c r="C178" s="58">
        <v>3891.1</v>
      </c>
      <c r="D178" s="57">
        <f t="shared" si="4"/>
        <v>9.6637031310398136</v>
      </c>
      <c r="E178" s="42">
        <f t="shared" si="5"/>
        <v>10.273196168452081</v>
      </c>
    </row>
    <row r="179" spans="1:5" s="41" customFormat="1" x14ac:dyDescent="0.25">
      <c r="A179" s="43">
        <v>18050</v>
      </c>
      <c r="B179" s="56">
        <v>91.180887683050614</v>
      </c>
      <c r="C179" s="58">
        <v>3956.7</v>
      </c>
      <c r="D179" s="57">
        <f t="shared" si="4"/>
        <v>10.085007727975249</v>
      </c>
      <c r="E179" s="42">
        <f t="shared" si="5"/>
        <v>11.140136513019305</v>
      </c>
    </row>
    <row r="180" spans="1:5" s="41" customFormat="1" x14ac:dyDescent="0.25">
      <c r="A180" s="43">
        <v>18080</v>
      </c>
      <c r="B180" s="56">
        <v>92.589086720626696</v>
      </c>
      <c r="C180" s="58">
        <v>3967.1</v>
      </c>
      <c r="D180" s="57">
        <f t="shared" si="4"/>
        <v>11.098310291858681</v>
      </c>
      <c r="E180" s="42">
        <f t="shared" si="5"/>
        <v>9.785526497855269</v>
      </c>
    </row>
    <row r="181" spans="1:5" s="41" customFormat="1" x14ac:dyDescent="0.25">
      <c r="A181" s="43">
        <v>18111</v>
      </c>
      <c r="B181" s="56">
        <v>92.109018866907576</v>
      </c>
      <c r="C181" s="58">
        <v>3997.5</v>
      </c>
      <c r="D181" s="57">
        <f t="shared" si="4"/>
        <v>7.2679836004472254</v>
      </c>
      <c r="E181" s="42">
        <f t="shared" si="5"/>
        <v>7.4481238576497022</v>
      </c>
    </row>
    <row r="182" spans="1:5" s="41" customFormat="1" x14ac:dyDescent="0.25">
      <c r="A182" s="43">
        <v>18142</v>
      </c>
      <c r="B182" s="56">
        <v>93.9652812346215</v>
      </c>
      <c r="C182" s="58">
        <v>4244.2</v>
      </c>
      <c r="D182" s="57">
        <f t="shared" si="4"/>
        <v>8.6200517943026078</v>
      </c>
      <c r="E182" s="42">
        <f t="shared" si="5"/>
        <v>13.684943615567979</v>
      </c>
    </row>
    <row r="183" spans="1:5" s="41" customFormat="1" x14ac:dyDescent="0.25">
      <c r="A183" s="43">
        <v>18172</v>
      </c>
      <c r="B183" s="56">
        <v>94.637376229828234</v>
      </c>
      <c r="C183" s="58">
        <v>4106.3999999999996</v>
      </c>
      <c r="D183" s="57">
        <f t="shared" si="4"/>
        <v>8.3944281524926048</v>
      </c>
      <c r="E183" s="42">
        <f t="shared" si="5"/>
        <v>10.091152815013405</v>
      </c>
    </row>
    <row r="184" spans="1:5" s="41" customFormat="1" x14ac:dyDescent="0.25">
      <c r="A184" s="43">
        <v>18203</v>
      </c>
      <c r="B184" s="56">
        <v>94.189312899690393</v>
      </c>
      <c r="C184" s="58">
        <v>4226.8999999999996</v>
      </c>
      <c r="D184" s="57">
        <f t="shared" si="4"/>
        <v>8.7583148558757706</v>
      </c>
      <c r="E184" s="42">
        <f t="shared" si="5"/>
        <v>10.316838918467464</v>
      </c>
    </row>
    <row r="185" spans="1:5" s="41" customFormat="1" x14ac:dyDescent="0.25">
      <c r="A185" s="43">
        <v>18233</v>
      </c>
      <c r="B185" s="56">
        <v>93.901272187458915</v>
      </c>
      <c r="C185" s="58">
        <v>4462.3999999999996</v>
      </c>
      <c r="D185" s="57">
        <f t="shared" si="4"/>
        <v>9.31445603576746</v>
      </c>
      <c r="E185" s="42">
        <f t="shared" si="5"/>
        <v>11.724794071255085</v>
      </c>
    </row>
    <row r="186" spans="1:5" s="41" customFormat="1" x14ac:dyDescent="0.25">
      <c r="A186" s="43">
        <v>18264</v>
      </c>
      <c r="B186" s="56">
        <v>92.109018866907562</v>
      </c>
      <c r="C186" s="58">
        <v>4471.5</v>
      </c>
      <c r="D186" s="57">
        <f t="shared" si="4"/>
        <v>6.750741839762564</v>
      </c>
      <c r="E186" s="42">
        <f t="shared" si="5"/>
        <v>12.677653462352589</v>
      </c>
    </row>
    <row r="187" spans="1:5" s="41" customFormat="1" x14ac:dyDescent="0.25">
      <c r="A187" s="43">
        <v>18295</v>
      </c>
      <c r="B187" s="56">
        <v>93.133163621508331</v>
      </c>
      <c r="C187" s="58">
        <v>4505.6000000000004</v>
      </c>
      <c r="D187" s="57">
        <f t="shared" si="4"/>
        <v>7.5388026607538183</v>
      </c>
      <c r="E187" s="42">
        <f t="shared" si="5"/>
        <v>14.390169594800462</v>
      </c>
    </row>
    <row r="188" spans="1:5" s="41" customFormat="1" x14ac:dyDescent="0.25">
      <c r="A188" s="43">
        <v>18323</v>
      </c>
      <c r="B188" s="56">
        <v>97.261747163492714</v>
      </c>
      <c r="C188" s="58">
        <v>4520</v>
      </c>
      <c r="D188" s="57">
        <f t="shared" si="4"/>
        <v>10.509090909090869</v>
      </c>
      <c r="E188" s="42">
        <f t="shared" si="5"/>
        <v>14.523158001418857</v>
      </c>
    </row>
    <row r="189" spans="1:5" s="41" customFormat="1" x14ac:dyDescent="0.25">
      <c r="A189" s="43">
        <v>18354</v>
      </c>
      <c r="B189" s="56">
        <v>98.285891918093512</v>
      </c>
      <c r="C189" s="58">
        <v>4527.2</v>
      </c>
      <c r="D189" s="57">
        <f t="shared" si="4"/>
        <v>9.6002855103497264</v>
      </c>
      <c r="E189" s="42">
        <f t="shared" si="5"/>
        <v>14.886057960716649</v>
      </c>
    </row>
    <row r="190" spans="1:5" s="41" customFormat="1" x14ac:dyDescent="0.25">
      <c r="A190" s="43">
        <v>18384</v>
      </c>
      <c r="B190" s="56">
        <v>98.157873823768412</v>
      </c>
      <c r="C190" s="58">
        <v>4550.3</v>
      </c>
      <c r="D190" s="57">
        <f t="shared" si="4"/>
        <v>8.1071554458935324</v>
      </c>
      <c r="E190" s="42">
        <f t="shared" si="5"/>
        <v>16.941224846444449</v>
      </c>
    </row>
    <row r="191" spans="1:5" s="41" customFormat="1" x14ac:dyDescent="0.25">
      <c r="A191" s="43">
        <v>18415</v>
      </c>
      <c r="B191" s="56">
        <v>98.090955274462104</v>
      </c>
      <c r="C191" s="58">
        <v>4589.5</v>
      </c>
      <c r="D191" s="57">
        <f t="shared" si="4"/>
        <v>7.5784166693257493</v>
      </c>
      <c r="E191" s="42">
        <f t="shared" si="5"/>
        <v>15.993125584451695</v>
      </c>
    </row>
    <row r="192" spans="1:5" s="41" customFormat="1" x14ac:dyDescent="0.25">
      <c r="A192" s="43">
        <v>18445</v>
      </c>
      <c r="B192" s="56">
        <v>98.767666858155835</v>
      </c>
      <c r="C192" s="58">
        <v>4805.6000000000004</v>
      </c>
      <c r="D192" s="57">
        <f t="shared" si="4"/>
        <v>6.6731192156285646</v>
      </c>
      <c r="E192" s="42">
        <f t="shared" si="5"/>
        <v>21.136346449547538</v>
      </c>
    </row>
    <row r="193" spans="1:5" s="41" customFormat="1" x14ac:dyDescent="0.25">
      <c r="A193" s="43">
        <v>18476</v>
      </c>
      <c r="B193" s="56">
        <v>100.4755579979543</v>
      </c>
      <c r="C193" s="58">
        <v>5141.6000000000004</v>
      </c>
      <c r="D193" s="57">
        <f t="shared" si="4"/>
        <v>9.0833006734507791</v>
      </c>
      <c r="E193" s="42">
        <f t="shared" si="5"/>
        <v>28.62038774233897</v>
      </c>
    </row>
    <row r="194" spans="1:5" s="41" customFormat="1" x14ac:dyDescent="0.25">
      <c r="A194" s="43">
        <v>18507</v>
      </c>
      <c r="B194" s="56">
        <v>103.50464794401192</v>
      </c>
      <c r="C194" s="58">
        <v>5245.1</v>
      </c>
      <c r="D194" s="57">
        <f t="shared" si="4"/>
        <v>10.152012087923845</v>
      </c>
      <c r="E194" s="42">
        <f t="shared" si="5"/>
        <v>23.582771782668122</v>
      </c>
    </row>
    <row r="195" spans="1:5" s="41" customFormat="1" x14ac:dyDescent="0.25">
      <c r="A195" s="43">
        <v>18537</v>
      </c>
      <c r="B195" s="56">
        <v>105.1803147226821</v>
      </c>
      <c r="C195" s="58">
        <v>5403</v>
      </c>
      <c r="D195" s="57">
        <f t="shared" si="4"/>
        <v>11.140353751196773</v>
      </c>
      <c r="E195" s="42">
        <f t="shared" si="5"/>
        <v>31.575102279368792</v>
      </c>
    </row>
    <row r="196" spans="1:5" s="41" customFormat="1" x14ac:dyDescent="0.25">
      <c r="A196" s="43">
        <v>18568</v>
      </c>
      <c r="B196" s="56">
        <v>106.95265458473709</v>
      </c>
      <c r="C196" s="58">
        <v>5601.4</v>
      </c>
      <c r="D196" s="57">
        <f t="shared" si="4"/>
        <v>13.550732341193928</v>
      </c>
      <c r="E196" s="42">
        <f t="shared" si="5"/>
        <v>32.517920934964152</v>
      </c>
    </row>
    <row r="197" spans="1:5" s="41" customFormat="1" x14ac:dyDescent="0.25">
      <c r="A197" s="43">
        <v>18598</v>
      </c>
      <c r="B197" s="56">
        <v>108.08050722422665</v>
      </c>
      <c r="C197" s="58">
        <v>6115.8249999999998</v>
      </c>
      <c r="D197" s="57">
        <f t="shared" si="4"/>
        <v>15.100152219941343</v>
      </c>
      <c r="E197" s="42">
        <f t="shared" si="5"/>
        <v>37.052370921477241</v>
      </c>
    </row>
    <row r="198" spans="1:5" s="41" customFormat="1" x14ac:dyDescent="0.25">
      <c r="A198" s="43">
        <v>18629</v>
      </c>
      <c r="B198" s="56">
        <v>110.91625100351466</v>
      </c>
      <c r="C198" s="58">
        <v>6346</v>
      </c>
      <c r="D198" s="57">
        <f t="shared" si="4"/>
        <v>20.418448017324465</v>
      </c>
      <c r="E198" s="42">
        <f t="shared" si="5"/>
        <v>41.921055574192103</v>
      </c>
    </row>
    <row r="199" spans="1:5" s="41" customFormat="1" x14ac:dyDescent="0.25">
      <c r="A199" s="43">
        <v>18660</v>
      </c>
      <c r="B199" s="56">
        <v>115.5887833671142</v>
      </c>
      <c r="C199" s="58">
        <v>6449.7</v>
      </c>
      <c r="D199" s="57">
        <f t="shared" si="4"/>
        <v>24.111303506090632</v>
      </c>
      <c r="E199" s="42">
        <f t="shared" si="5"/>
        <v>43.148526278409079</v>
      </c>
    </row>
    <row r="200" spans="1:5" s="41" customFormat="1" x14ac:dyDescent="0.25">
      <c r="A200" s="43">
        <v>18688</v>
      </c>
      <c r="B200" s="56">
        <v>120.97025167553575</v>
      </c>
      <c r="C200" s="58">
        <v>6441.9</v>
      </c>
      <c r="D200" s="57">
        <f t="shared" si="4"/>
        <v>24.375980489215433</v>
      </c>
      <c r="E200" s="42">
        <f t="shared" si="5"/>
        <v>42.519911504424776</v>
      </c>
    </row>
    <row r="201" spans="1:5" s="41" customFormat="1" x14ac:dyDescent="0.25">
      <c r="A201" s="43">
        <v>18719</v>
      </c>
      <c r="B201" s="56">
        <v>123.9993416215934</v>
      </c>
      <c r="C201" s="58">
        <v>6281.6</v>
      </c>
      <c r="D201" s="57">
        <f t="shared" si="4"/>
        <v>26.161892822754428</v>
      </c>
      <c r="E201" s="42">
        <f t="shared" si="5"/>
        <v>38.752429757907777</v>
      </c>
    </row>
    <row r="202" spans="1:5" s="41" customFormat="1" x14ac:dyDescent="0.25">
      <c r="A202" s="43">
        <v>18749</v>
      </c>
      <c r="B202" s="56">
        <v>126.86730976200968</v>
      </c>
      <c r="C202" s="58">
        <v>6166</v>
      </c>
      <c r="D202" s="57">
        <f t="shared" si="4"/>
        <v>29.248225149809048</v>
      </c>
      <c r="E202" s="42">
        <f t="shared" si="5"/>
        <v>35.507548952816293</v>
      </c>
    </row>
    <row r="203" spans="1:5" s="41" customFormat="1" x14ac:dyDescent="0.25">
      <c r="A203" s="43">
        <v>18780</v>
      </c>
      <c r="B203" s="56">
        <v>128.89744451309087</v>
      </c>
      <c r="C203" s="58">
        <v>6136.2</v>
      </c>
      <c r="D203" s="57">
        <f t="shared" si="4"/>
        <v>31.406044678055256</v>
      </c>
      <c r="E203" s="42">
        <f t="shared" si="5"/>
        <v>33.700838871336749</v>
      </c>
    </row>
    <row r="204" spans="1:5" s="41" customFormat="1" x14ac:dyDescent="0.25">
      <c r="A204" s="43">
        <v>18810</v>
      </c>
      <c r="B204" s="56">
        <v>127.54402134570343</v>
      </c>
      <c r="C204" s="58">
        <v>6180.6</v>
      </c>
      <c r="D204" s="57">
        <f t="shared" si="4"/>
        <v>29.135399673735797</v>
      </c>
      <c r="E204" s="42">
        <f t="shared" si="5"/>
        <v>28.612452139170962</v>
      </c>
    </row>
    <row r="205" spans="1:5" s="41" customFormat="1" x14ac:dyDescent="0.25">
      <c r="A205" s="43">
        <v>18841</v>
      </c>
      <c r="B205" s="56">
        <v>125.12719426108298</v>
      </c>
      <c r="C205" s="58">
        <v>6333.7</v>
      </c>
      <c r="D205" s="57">
        <f t="shared" si="4"/>
        <v>24.534958306606857</v>
      </c>
      <c r="E205" s="42">
        <f t="shared" si="5"/>
        <v>23.185389761941799</v>
      </c>
    </row>
    <row r="206" spans="1:5" s="41" customFormat="1" x14ac:dyDescent="0.25">
      <c r="A206" s="43">
        <v>18872</v>
      </c>
      <c r="B206" s="56">
        <v>126.54506615072697</v>
      </c>
      <c r="C206" s="58">
        <v>6506.2</v>
      </c>
      <c r="D206" s="57">
        <f t="shared" si="4"/>
        <v>22.260273972602796</v>
      </c>
      <c r="E206" s="42">
        <f t="shared" si="5"/>
        <v>24.043392880974611</v>
      </c>
    </row>
    <row r="207" spans="1:5" s="41" customFormat="1" x14ac:dyDescent="0.25">
      <c r="A207" s="43">
        <v>18902</v>
      </c>
      <c r="B207" s="56">
        <v>127.18955337329243</v>
      </c>
      <c r="C207" s="58">
        <v>6525.4</v>
      </c>
      <c r="D207" s="57">
        <f t="shared" si="4"/>
        <v>20.92524509803928</v>
      </c>
      <c r="E207" s="42">
        <f t="shared" si="5"/>
        <v>20.773644271700896</v>
      </c>
    </row>
    <row r="208" spans="1:5" s="41" customFormat="1" x14ac:dyDescent="0.25">
      <c r="A208" s="43">
        <v>18933</v>
      </c>
      <c r="B208" s="56">
        <v>129.76750226355423</v>
      </c>
      <c r="C208" s="58">
        <v>6662.1</v>
      </c>
      <c r="D208" s="57">
        <f t="shared" si="4"/>
        <v>21.331726423621646</v>
      </c>
      <c r="E208" s="42">
        <f t="shared" si="5"/>
        <v>18.936337344235387</v>
      </c>
    </row>
    <row r="209" spans="1:5" s="41" customFormat="1" x14ac:dyDescent="0.25">
      <c r="A209" s="43">
        <v>18963</v>
      </c>
      <c r="B209" s="56">
        <v>129.38080993001495</v>
      </c>
      <c r="C209" s="58">
        <v>6800</v>
      </c>
      <c r="D209" s="57">
        <f t="shared" si="4"/>
        <v>19.707811568276725</v>
      </c>
      <c r="E209" s="42">
        <f t="shared" si="5"/>
        <v>11.186961693639041</v>
      </c>
    </row>
    <row r="210" spans="1:5" s="41" customFormat="1" x14ac:dyDescent="0.25">
      <c r="A210" s="43">
        <v>18994</v>
      </c>
      <c r="B210" s="56">
        <v>129.54193173565631</v>
      </c>
      <c r="C210" s="58">
        <v>6740.7</v>
      </c>
      <c r="D210" s="57">
        <f t="shared" si="4"/>
        <v>16.792562463683925</v>
      </c>
      <c r="E210" s="42">
        <f t="shared" si="5"/>
        <v>6.219665931295304</v>
      </c>
    </row>
    <row r="211" spans="1:5" s="41" customFormat="1" x14ac:dyDescent="0.25">
      <c r="A211" s="43">
        <v>19025</v>
      </c>
      <c r="B211" s="56">
        <v>128.80077142970603</v>
      </c>
      <c r="C211" s="58">
        <v>6644.9</v>
      </c>
      <c r="D211" s="57">
        <f t="shared" ref="D211:D274" si="6">((B211/B199)-1)*100</f>
        <v>11.430164482854765</v>
      </c>
      <c r="E211" s="42">
        <f t="shared" ref="E211:E274" si="7">((C211/C199)-1)*100</f>
        <v>3.0264973564661846</v>
      </c>
    </row>
    <row r="212" spans="1:5" s="41" customFormat="1" x14ac:dyDescent="0.25">
      <c r="A212" s="43">
        <v>19054</v>
      </c>
      <c r="B212" s="56">
        <v>130.02529715258038</v>
      </c>
      <c r="C212" s="58">
        <v>6610.4</v>
      </c>
      <c r="D212" s="57">
        <f t="shared" si="6"/>
        <v>7.4853489611081514</v>
      </c>
      <c r="E212" s="42">
        <f t="shared" si="7"/>
        <v>2.6156879181607806</v>
      </c>
    </row>
    <row r="213" spans="1:5" s="41" customFormat="1" x14ac:dyDescent="0.25">
      <c r="A213" s="43">
        <v>19085</v>
      </c>
      <c r="B213" s="56">
        <v>131.02425234755682</v>
      </c>
      <c r="C213" s="58">
        <v>6468.6</v>
      </c>
      <c r="D213" s="57">
        <f t="shared" si="6"/>
        <v>5.6652806652806476</v>
      </c>
      <c r="E213" s="42">
        <f t="shared" si="7"/>
        <v>2.97694854814059</v>
      </c>
    </row>
    <row r="214" spans="1:5" s="41" customFormat="1" x14ac:dyDescent="0.25">
      <c r="A214" s="43">
        <v>19115</v>
      </c>
      <c r="B214" s="56">
        <v>130.66978437514584</v>
      </c>
      <c r="C214" s="58">
        <v>6321.2</v>
      </c>
      <c r="D214" s="57">
        <f t="shared" si="6"/>
        <v>2.9972059944119778</v>
      </c>
      <c r="E214" s="42">
        <f t="shared" si="7"/>
        <v>2.5170288679857267</v>
      </c>
    </row>
    <row r="215" spans="1:5" s="41" customFormat="1" x14ac:dyDescent="0.25">
      <c r="A215" s="43">
        <v>19146</v>
      </c>
      <c r="B215" s="56">
        <v>130.60533565288929</v>
      </c>
      <c r="C215" s="58">
        <v>6242.6</v>
      </c>
      <c r="D215" s="57">
        <f t="shared" si="6"/>
        <v>1.3249999999999762</v>
      </c>
      <c r="E215" s="42">
        <f t="shared" si="7"/>
        <v>1.7339721651836726</v>
      </c>
    </row>
    <row r="216" spans="1:5" s="41" customFormat="1" x14ac:dyDescent="0.25">
      <c r="A216" s="43">
        <v>19176</v>
      </c>
      <c r="B216" s="56">
        <v>128.8329957908343</v>
      </c>
      <c r="C216" s="58">
        <v>6227.2</v>
      </c>
      <c r="D216" s="57">
        <f t="shared" si="6"/>
        <v>1.0106114199090133</v>
      </c>
      <c r="E216" s="42">
        <f t="shared" si="7"/>
        <v>0.75397210626799716</v>
      </c>
    </row>
    <row r="217" spans="1:5" s="41" customFormat="1" x14ac:dyDescent="0.25">
      <c r="A217" s="43">
        <v>19207</v>
      </c>
      <c r="B217" s="56">
        <v>128.8329957908343</v>
      </c>
      <c r="C217" s="58">
        <v>6350.3</v>
      </c>
      <c r="D217" s="57">
        <f t="shared" si="6"/>
        <v>2.9616276075199233</v>
      </c>
      <c r="E217" s="42">
        <f t="shared" si="7"/>
        <v>0.26209008952113866</v>
      </c>
    </row>
    <row r="218" spans="1:5" s="41" customFormat="1" x14ac:dyDescent="0.25">
      <c r="A218" s="43">
        <v>19238</v>
      </c>
      <c r="B218" s="56">
        <v>126.73841231749658</v>
      </c>
      <c r="C218" s="58">
        <v>6457.7</v>
      </c>
      <c r="D218" s="57">
        <f t="shared" si="6"/>
        <v>0.15278838808248096</v>
      </c>
      <c r="E218" s="42">
        <f t="shared" si="7"/>
        <v>-0.74544280839814459</v>
      </c>
    </row>
    <row r="219" spans="1:5" s="41" customFormat="1" x14ac:dyDescent="0.25">
      <c r="A219" s="43">
        <v>19268</v>
      </c>
      <c r="B219" s="56">
        <v>127.8984893181144</v>
      </c>
      <c r="C219" s="58">
        <v>6556</v>
      </c>
      <c r="D219" s="57">
        <f t="shared" si="6"/>
        <v>0.55738535596654426</v>
      </c>
      <c r="E219" s="42">
        <f t="shared" si="7"/>
        <v>0.46893677015968915</v>
      </c>
    </row>
    <row r="220" spans="1:5" s="41" customFormat="1" x14ac:dyDescent="0.25">
      <c r="A220" s="43">
        <v>19299</v>
      </c>
      <c r="B220" s="56">
        <v>127.25400209554896</v>
      </c>
      <c r="C220" s="58">
        <v>6822.1</v>
      </c>
      <c r="D220" s="57">
        <f t="shared" si="6"/>
        <v>-1.9369257511795412</v>
      </c>
      <c r="E220" s="42">
        <f t="shared" si="7"/>
        <v>2.4016451269119443</v>
      </c>
    </row>
    <row r="221" spans="1:5" s="41" customFormat="1" x14ac:dyDescent="0.25">
      <c r="A221" s="43">
        <v>19329</v>
      </c>
      <c r="B221" s="56">
        <v>126.54506615072695</v>
      </c>
      <c r="C221" s="58">
        <v>7078</v>
      </c>
      <c r="D221" s="57">
        <f t="shared" si="6"/>
        <v>-2.1917808219178103</v>
      </c>
      <c r="E221" s="42">
        <f t="shared" si="7"/>
        <v>4.088235294117637</v>
      </c>
    </row>
    <row r="222" spans="1:5" s="41" customFormat="1" x14ac:dyDescent="0.25">
      <c r="A222" s="43">
        <v>19360</v>
      </c>
      <c r="B222" s="56">
        <v>124.7082775664154</v>
      </c>
      <c r="C222" s="58">
        <v>7063.7</v>
      </c>
      <c r="D222" s="57">
        <f t="shared" si="6"/>
        <v>-3.7313432835820892</v>
      </c>
      <c r="E222" s="42">
        <f t="shared" si="7"/>
        <v>4.7917872031094655</v>
      </c>
    </row>
    <row r="223" spans="1:5" s="41" customFormat="1" x14ac:dyDescent="0.25">
      <c r="A223" s="43">
        <v>19391</v>
      </c>
      <c r="B223" s="56">
        <v>123.70932237143894</v>
      </c>
      <c r="C223" s="58">
        <v>7119.9</v>
      </c>
      <c r="D223" s="57">
        <f t="shared" si="6"/>
        <v>-3.9529647235426513</v>
      </c>
      <c r="E223" s="42">
        <f t="shared" si="7"/>
        <v>7.1483393279056173</v>
      </c>
    </row>
    <row r="224" spans="1:5" s="41" customFormat="1" x14ac:dyDescent="0.25">
      <c r="A224" s="43">
        <v>19419</v>
      </c>
      <c r="B224" s="56">
        <v>124.41825831626097</v>
      </c>
      <c r="C224" s="58">
        <v>7176.6</v>
      </c>
      <c r="D224" s="57">
        <f t="shared" si="6"/>
        <v>-4.3122676579925301</v>
      </c>
      <c r="E224" s="42">
        <f t="shared" si="7"/>
        <v>8.5652910565170224</v>
      </c>
    </row>
    <row r="225" spans="1:5" s="41" customFormat="1" x14ac:dyDescent="0.25">
      <c r="A225" s="43">
        <v>19450</v>
      </c>
      <c r="B225" s="56">
        <v>124.8371750109285</v>
      </c>
      <c r="C225" s="58">
        <v>7039.7</v>
      </c>
      <c r="D225" s="57">
        <f t="shared" si="6"/>
        <v>-4.7220855878012502</v>
      </c>
      <c r="E225" s="42">
        <f t="shared" si="7"/>
        <v>8.8288037597006976</v>
      </c>
    </row>
    <row r="226" spans="1:5" s="41" customFormat="1" x14ac:dyDescent="0.25">
      <c r="A226" s="43">
        <v>19480</v>
      </c>
      <c r="B226" s="56">
        <v>126.60951487298351</v>
      </c>
      <c r="C226" s="58">
        <v>7047.1</v>
      </c>
      <c r="D226" s="57">
        <f t="shared" si="6"/>
        <v>-3.1072749691738344</v>
      </c>
      <c r="E226" s="42">
        <f t="shared" si="7"/>
        <v>11.483579067265715</v>
      </c>
    </row>
    <row r="227" spans="1:5" s="41" customFormat="1" x14ac:dyDescent="0.25">
      <c r="A227" s="43">
        <v>19511</v>
      </c>
      <c r="B227" s="56">
        <v>126.06170073380288</v>
      </c>
      <c r="C227" s="58">
        <v>7048.6</v>
      </c>
      <c r="D227" s="57">
        <f t="shared" si="6"/>
        <v>-3.4789045151739195</v>
      </c>
      <c r="E227" s="42">
        <f t="shared" si="7"/>
        <v>12.91128696376509</v>
      </c>
    </row>
    <row r="228" spans="1:5" s="41" customFormat="1" x14ac:dyDescent="0.25">
      <c r="A228" s="43">
        <v>19541</v>
      </c>
      <c r="B228" s="56">
        <v>127.76959187360134</v>
      </c>
      <c r="C228" s="58">
        <v>7080.9</v>
      </c>
      <c r="D228" s="57">
        <f t="shared" si="6"/>
        <v>-0.82541270635314579</v>
      </c>
      <c r="E228" s="42">
        <f t="shared" si="7"/>
        <v>13.709211202466598</v>
      </c>
    </row>
    <row r="229" spans="1:5" s="41" customFormat="1" x14ac:dyDescent="0.25">
      <c r="A229" s="43">
        <v>19572</v>
      </c>
      <c r="B229" s="56">
        <v>127.31845081780554</v>
      </c>
      <c r="C229" s="58">
        <v>7060</v>
      </c>
      <c r="D229" s="57">
        <f t="shared" si="6"/>
        <v>-1.1755877938969039</v>
      </c>
      <c r="E229" s="42">
        <f t="shared" si="7"/>
        <v>11.17584995984442</v>
      </c>
    </row>
    <row r="230" spans="1:5" s="41" customFormat="1" x14ac:dyDescent="0.25">
      <c r="A230" s="43">
        <v>19603</v>
      </c>
      <c r="B230" s="56">
        <v>128.22073292939717</v>
      </c>
      <c r="C230" s="58">
        <v>7100.3</v>
      </c>
      <c r="D230" s="57">
        <f t="shared" si="6"/>
        <v>1.169590643274887</v>
      </c>
      <c r="E230" s="42">
        <f t="shared" si="7"/>
        <v>9.9509113151741388</v>
      </c>
    </row>
    <row r="231" spans="1:5" s="41" customFormat="1" x14ac:dyDescent="0.25">
      <c r="A231" s="43">
        <v>19633</v>
      </c>
      <c r="B231" s="56">
        <v>129.18746376324535</v>
      </c>
      <c r="C231" s="58">
        <v>7221.4</v>
      </c>
      <c r="D231" s="57">
        <f t="shared" si="6"/>
        <v>1.0078105316200903</v>
      </c>
      <c r="E231" s="42">
        <f t="shared" si="7"/>
        <v>10.149481391092131</v>
      </c>
    </row>
    <row r="232" spans="1:5" s="41" customFormat="1" x14ac:dyDescent="0.25">
      <c r="A232" s="43">
        <v>19664</v>
      </c>
      <c r="B232" s="56">
        <v>127.47957262344691</v>
      </c>
      <c r="C232" s="58">
        <v>7395.2</v>
      </c>
      <c r="D232" s="57">
        <f t="shared" si="6"/>
        <v>0.17726006583949072</v>
      </c>
      <c r="E232" s="42">
        <f t="shared" si="7"/>
        <v>8.4006390993975444</v>
      </c>
    </row>
    <row r="233" spans="1:5" s="41" customFormat="1" x14ac:dyDescent="0.25">
      <c r="A233" s="43">
        <v>19694</v>
      </c>
      <c r="B233" s="56">
        <v>127.47957262344691</v>
      </c>
      <c r="C233" s="58">
        <v>7652.2</v>
      </c>
      <c r="D233" s="57">
        <f t="shared" si="6"/>
        <v>0.73847720906548009</v>
      </c>
      <c r="E233" s="42">
        <f t="shared" si="7"/>
        <v>8.112461147216731</v>
      </c>
    </row>
    <row r="234" spans="1:5" s="41" customFormat="1" x14ac:dyDescent="0.25">
      <c r="A234" s="43">
        <v>19725</v>
      </c>
      <c r="B234" s="56">
        <v>124.19268778836309</v>
      </c>
      <c r="C234" s="58">
        <v>7585</v>
      </c>
      <c r="D234" s="57">
        <f t="shared" si="6"/>
        <v>-0.41343669250641923</v>
      </c>
      <c r="E234" s="42">
        <f t="shared" si="7"/>
        <v>7.3799849937001838</v>
      </c>
    </row>
    <row r="235" spans="1:5" s="41" customFormat="1" x14ac:dyDescent="0.25">
      <c r="A235" s="43">
        <v>19756</v>
      </c>
      <c r="B235" s="56">
        <v>127.83404059585791</v>
      </c>
      <c r="C235" s="58">
        <v>7664.1</v>
      </c>
      <c r="D235" s="57">
        <f t="shared" si="6"/>
        <v>3.3342016150039511</v>
      </c>
      <c r="E235" s="42">
        <f t="shared" si="7"/>
        <v>7.6433657776092456</v>
      </c>
    </row>
    <row r="236" spans="1:5" s="41" customFormat="1" x14ac:dyDescent="0.25">
      <c r="A236" s="43">
        <v>19784</v>
      </c>
      <c r="B236" s="56">
        <v>129.12301504098883</v>
      </c>
      <c r="C236" s="58">
        <v>7578.3</v>
      </c>
      <c r="D236" s="57">
        <f t="shared" si="6"/>
        <v>3.7814037814038137</v>
      </c>
      <c r="E236" s="42">
        <f t="shared" si="7"/>
        <v>5.5973580804280498</v>
      </c>
    </row>
    <row r="237" spans="1:5" s="41" customFormat="1" x14ac:dyDescent="0.25">
      <c r="A237" s="43">
        <v>19815</v>
      </c>
      <c r="B237" s="56">
        <v>132.50657295945746</v>
      </c>
      <c r="C237" s="58">
        <v>7348.7</v>
      </c>
      <c r="D237" s="57">
        <f t="shared" si="6"/>
        <v>6.1435209086216247</v>
      </c>
      <c r="E237" s="42">
        <f t="shared" si="7"/>
        <v>4.389391593391756</v>
      </c>
    </row>
    <row r="238" spans="1:5" s="41" customFormat="1" x14ac:dyDescent="0.25">
      <c r="A238" s="43">
        <v>19845</v>
      </c>
      <c r="B238" s="56">
        <v>138.98366954624029</v>
      </c>
      <c r="C238" s="58">
        <v>7428.8</v>
      </c>
      <c r="D238" s="57">
        <f t="shared" si="6"/>
        <v>9.7734792568084039</v>
      </c>
      <c r="E238" s="42">
        <f t="shared" si="7"/>
        <v>5.4164124249691303</v>
      </c>
    </row>
    <row r="239" spans="1:5" s="41" customFormat="1" x14ac:dyDescent="0.25">
      <c r="A239" s="43">
        <v>19876</v>
      </c>
      <c r="B239" s="56">
        <v>140.65933632491047</v>
      </c>
      <c r="C239" s="58">
        <v>7318.9</v>
      </c>
      <c r="D239" s="57">
        <f t="shared" si="6"/>
        <v>11.579754601227021</v>
      </c>
      <c r="E239" s="42">
        <f t="shared" si="7"/>
        <v>3.834804074567999</v>
      </c>
    </row>
    <row r="240" spans="1:5" s="41" customFormat="1" x14ac:dyDescent="0.25">
      <c r="A240" s="43">
        <v>19906</v>
      </c>
      <c r="B240" s="56">
        <v>140.91713121393664</v>
      </c>
      <c r="C240" s="58">
        <v>7553.4</v>
      </c>
      <c r="D240" s="57">
        <f t="shared" si="6"/>
        <v>10.29003783102147</v>
      </c>
      <c r="E240" s="42">
        <f t="shared" si="7"/>
        <v>6.6728805660297486</v>
      </c>
    </row>
    <row r="241" spans="1:5" s="41" customFormat="1" x14ac:dyDescent="0.25">
      <c r="A241" s="43">
        <v>19937</v>
      </c>
      <c r="B241" s="56">
        <v>141.94831077004139</v>
      </c>
      <c r="C241" s="58">
        <v>7869.8</v>
      </c>
      <c r="D241" s="57">
        <f t="shared" si="6"/>
        <v>11.490761832447504</v>
      </c>
      <c r="E241" s="42">
        <f t="shared" si="7"/>
        <v>11.470254957507088</v>
      </c>
    </row>
    <row r="242" spans="1:5" s="41" customFormat="1" x14ac:dyDescent="0.25">
      <c r="A242" s="43">
        <v>19968</v>
      </c>
      <c r="B242" s="56">
        <v>141.56161843650213</v>
      </c>
      <c r="C242" s="58">
        <v>8013</v>
      </c>
      <c r="D242" s="57">
        <f t="shared" si="6"/>
        <v>10.404624277456676</v>
      </c>
      <c r="E242" s="42">
        <f t="shared" si="7"/>
        <v>12.854386434376019</v>
      </c>
    </row>
    <row r="243" spans="1:5" s="41" customFormat="1" x14ac:dyDescent="0.25">
      <c r="A243" s="43">
        <v>19998</v>
      </c>
      <c r="B243" s="56">
        <v>144.88072763271424</v>
      </c>
      <c r="C243" s="58">
        <v>8166.1</v>
      </c>
      <c r="D243" s="57">
        <f t="shared" si="6"/>
        <v>12.147667747568036</v>
      </c>
      <c r="E243" s="42">
        <f t="shared" si="7"/>
        <v>13.081950868252701</v>
      </c>
    </row>
    <row r="244" spans="1:5" s="41" customFormat="1" x14ac:dyDescent="0.25">
      <c r="A244" s="43">
        <v>20029</v>
      </c>
      <c r="B244" s="56">
        <v>146.36304824461479</v>
      </c>
      <c r="C244" s="58">
        <v>8245.1</v>
      </c>
      <c r="D244" s="57">
        <f t="shared" si="6"/>
        <v>14.812942366026327</v>
      </c>
      <c r="E244" s="42">
        <f t="shared" si="7"/>
        <v>11.492589787970587</v>
      </c>
    </row>
    <row r="245" spans="1:5" s="41" customFormat="1" x14ac:dyDescent="0.25">
      <c r="A245" s="43">
        <v>20059</v>
      </c>
      <c r="B245" s="56">
        <v>148.19983682892632</v>
      </c>
      <c r="C245" s="58">
        <v>8723.5</v>
      </c>
      <c r="D245" s="57">
        <f t="shared" si="6"/>
        <v>16.253791708796793</v>
      </c>
      <c r="E245" s="42">
        <f t="shared" si="7"/>
        <v>13.999895454901857</v>
      </c>
    </row>
    <row r="246" spans="1:5" s="41" customFormat="1" x14ac:dyDescent="0.25">
      <c r="A246" s="43">
        <v>20090</v>
      </c>
      <c r="B246" s="56">
        <v>149.29992421770743</v>
      </c>
      <c r="C246" s="58">
        <v>8719.7000000000007</v>
      </c>
      <c r="D246" s="57">
        <f t="shared" si="6"/>
        <v>20.216356434872896</v>
      </c>
      <c r="E246" s="42">
        <f t="shared" si="7"/>
        <v>14.959789057350047</v>
      </c>
    </row>
    <row r="247" spans="1:5" s="41" customFormat="1" x14ac:dyDescent="0.25">
      <c r="A247" s="43">
        <v>20121</v>
      </c>
      <c r="B247" s="56">
        <v>150.8219809057471</v>
      </c>
      <c r="C247" s="58">
        <v>8961</v>
      </c>
      <c r="D247" s="57">
        <f t="shared" si="6"/>
        <v>17.98264390512745</v>
      </c>
      <c r="E247" s="42">
        <f t="shared" si="7"/>
        <v>16.921752064821693</v>
      </c>
    </row>
    <row r="248" spans="1:5" s="41" customFormat="1" x14ac:dyDescent="0.25">
      <c r="A248" s="43">
        <v>20149</v>
      </c>
      <c r="B248" s="56">
        <v>153.86609428182641</v>
      </c>
      <c r="C248" s="58">
        <v>8981.7999999999993</v>
      </c>
      <c r="D248" s="57">
        <f t="shared" si="6"/>
        <v>19.162408214355221</v>
      </c>
      <c r="E248" s="42">
        <f t="shared" si="7"/>
        <v>18.519984693136983</v>
      </c>
    </row>
    <row r="249" spans="1:5" s="41" customFormat="1" x14ac:dyDescent="0.25">
      <c r="A249" s="43">
        <v>20180</v>
      </c>
      <c r="B249" s="56">
        <v>155.52651975968783</v>
      </c>
      <c r="C249" s="58">
        <v>9089.7000000000007</v>
      </c>
      <c r="D249" s="57">
        <f t="shared" si="6"/>
        <v>17.372682944017946</v>
      </c>
      <c r="E249" s="42">
        <f t="shared" si="7"/>
        <v>23.691265121722218</v>
      </c>
    </row>
    <row r="250" spans="1:5" s="41" customFormat="1" x14ac:dyDescent="0.25">
      <c r="A250" s="43">
        <v>20210</v>
      </c>
      <c r="B250" s="56">
        <v>155.24978218004424</v>
      </c>
      <c r="C250" s="58">
        <v>9114.2000000000007</v>
      </c>
      <c r="D250" s="57">
        <f t="shared" si="6"/>
        <v>11.703614307285326</v>
      </c>
      <c r="E250" s="42">
        <f t="shared" si="7"/>
        <v>22.687378849881547</v>
      </c>
    </row>
    <row r="251" spans="1:5" s="41" customFormat="1" x14ac:dyDescent="0.25">
      <c r="A251" s="43">
        <v>20241</v>
      </c>
      <c r="B251" s="56">
        <v>156.21836370879674</v>
      </c>
      <c r="C251" s="58">
        <v>9332.6</v>
      </c>
      <c r="D251" s="57">
        <f t="shared" si="6"/>
        <v>11.061496371592661</v>
      </c>
      <c r="E251" s="42">
        <f t="shared" si="7"/>
        <v>27.513697413545767</v>
      </c>
    </row>
    <row r="252" spans="1:5" s="41" customFormat="1" x14ac:dyDescent="0.25">
      <c r="A252" s="43">
        <v>20271</v>
      </c>
      <c r="B252" s="56">
        <v>158.57063313576711</v>
      </c>
      <c r="C252" s="58">
        <v>9490.6</v>
      </c>
      <c r="D252" s="57">
        <f t="shared" si="6"/>
        <v>12.5275768600692</v>
      </c>
      <c r="E252" s="42">
        <f t="shared" si="7"/>
        <v>25.646728625519643</v>
      </c>
    </row>
    <row r="253" spans="1:5" s="41" customFormat="1" x14ac:dyDescent="0.25">
      <c r="A253" s="43">
        <v>20302</v>
      </c>
      <c r="B253" s="56">
        <v>160.23105861362856</v>
      </c>
      <c r="C253" s="58">
        <v>9776.5</v>
      </c>
      <c r="D253" s="57">
        <f t="shared" si="6"/>
        <v>12.879862919401376</v>
      </c>
      <c r="E253" s="42">
        <f t="shared" si="7"/>
        <v>24.228061704236438</v>
      </c>
    </row>
    <row r="254" spans="1:5" s="41" customFormat="1" x14ac:dyDescent="0.25">
      <c r="A254" s="43">
        <v>20333</v>
      </c>
      <c r="B254" s="56">
        <v>160.23105861362856</v>
      </c>
      <c r="C254" s="58">
        <v>9546.5</v>
      </c>
      <c r="D254" s="57">
        <f t="shared" si="6"/>
        <v>13.188207639417925</v>
      </c>
      <c r="E254" s="42">
        <f t="shared" si="7"/>
        <v>19.137651316610516</v>
      </c>
    </row>
    <row r="255" spans="1:5" s="41" customFormat="1" x14ac:dyDescent="0.25">
      <c r="A255" s="43">
        <v>20363</v>
      </c>
      <c r="B255" s="56">
        <v>161.89148409149001</v>
      </c>
      <c r="C255" s="58">
        <v>9747.7000000000007</v>
      </c>
      <c r="D255" s="57">
        <f t="shared" si="6"/>
        <v>11.741214126077271</v>
      </c>
      <c r="E255" s="42">
        <f t="shared" si="7"/>
        <v>19.36787450557793</v>
      </c>
    </row>
    <row r="256" spans="1:5" s="41" customFormat="1" x14ac:dyDescent="0.25">
      <c r="A256" s="43">
        <v>20394</v>
      </c>
      <c r="B256" s="56">
        <v>162.16822167113358</v>
      </c>
      <c r="C256" s="58">
        <v>10026.9</v>
      </c>
      <c r="D256" s="57">
        <f t="shared" si="6"/>
        <v>10.798609086156642</v>
      </c>
      <c r="E256" s="42">
        <f t="shared" si="7"/>
        <v>21.610411032006873</v>
      </c>
    </row>
    <row r="257" spans="1:5" s="41" customFormat="1" x14ac:dyDescent="0.25">
      <c r="A257" s="43">
        <v>20424</v>
      </c>
      <c r="B257" s="56">
        <v>162.16822167113358</v>
      </c>
      <c r="C257" s="58">
        <v>10516.9</v>
      </c>
      <c r="D257" s="57">
        <f t="shared" si="6"/>
        <v>9.4253712696941605</v>
      </c>
      <c r="E257" s="42">
        <f t="shared" si="7"/>
        <v>20.558262165415254</v>
      </c>
    </row>
    <row r="258" spans="1:5" s="41" customFormat="1" x14ac:dyDescent="0.25">
      <c r="A258" s="43">
        <v>20455</v>
      </c>
      <c r="B258" s="56">
        <v>164.65885988792573</v>
      </c>
      <c r="C258" s="58">
        <v>10412.799999999999</v>
      </c>
      <c r="D258" s="57">
        <f t="shared" si="6"/>
        <v>10.287303058387408</v>
      </c>
      <c r="E258" s="42">
        <f t="shared" si="7"/>
        <v>19.416952418087764</v>
      </c>
    </row>
    <row r="259" spans="1:5" s="41" customFormat="1" x14ac:dyDescent="0.25">
      <c r="A259" s="43">
        <v>20486</v>
      </c>
      <c r="B259" s="56">
        <v>166.18091657596537</v>
      </c>
      <c r="C259" s="58">
        <v>10534.6</v>
      </c>
      <c r="D259" s="57">
        <f t="shared" si="6"/>
        <v>10.183486238532113</v>
      </c>
      <c r="E259" s="42">
        <f t="shared" si="7"/>
        <v>17.56054011829038</v>
      </c>
    </row>
    <row r="260" spans="1:5" s="41" customFormat="1" x14ac:dyDescent="0.25">
      <c r="A260" s="43">
        <v>20515</v>
      </c>
      <c r="B260" s="56">
        <v>166.04254778614359</v>
      </c>
      <c r="C260" s="58">
        <v>10396.9</v>
      </c>
      <c r="D260" s="57">
        <f t="shared" si="6"/>
        <v>7.9136690647481966</v>
      </c>
      <c r="E260" s="42">
        <f t="shared" si="7"/>
        <v>15.755193836424786</v>
      </c>
    </row>
    <row r="261" spans="1:5" s="41" customFormat="1" x14ac:dyDescent="0.25">
      <c r="A261" s="43">
        <v>20546</v>
      </c>
      <c r="B261" s="56">
        <v>167.0111293148961</v>
      </c>
      <c r="C261" s="58">
        <v>10314.9</v>
      </c>
      <c r="D261" s="57">
        <f t="shared" si="6"/>
        <v>7.3843416370106718</v>
      </c>
      <c r="E261" s="42">
        <f t="shared" si="7"/>
        <v>13.47899270602988</v>
      </c>
    </row>
    <row r="262" spans="1:5" s="41" customFormat="1" x14ac:dyDescent="0.25">
      <c r="A262" s="43">
        <v>20576</v>
      </c>
      <c r="B262" s="56">
        <v>165.9041789963218</v>
      </c>
      <c r="C262" s="58">
        <v>10210.299999999999</v>
      </c>
      <c r="D262" s="57">
        <f t="shared" si="6"/>
        <v>6.8627450980392357</v>
      </c>
      <c r="E262" s="42">
        <f t="shared" si="7"/>
        <v>12.026288648482563</v>
      </c>
    </row>
    <row r="263" spans="1:5" s="41" customFormat="1" x14ac:dyDescent="0.25">
      <c r="A263" s="43">
        <v>20607</v>
      </c>
      <c r="B263" s="56">
        <v>164.52049109810395</v>
      </c>
      <c r="C263" s="58">
        <v>10262.700000000001</v>
      </c>
      <c r="D263" s="57">
        <f t="shared" si="6"/>
        <v>5.314437555358742</v>
      </c>
      <c r="E263" s="42">
        <f t="shared" si="7"/>
        <v>9.9661401967297447</v>
      </c>
    </row>
    <row r="264" spans="1:5" s="41" customFormat="1" x14ac:dyDescent="0.25">
      <c r="A264" s="43">
        <v>20637</v>
      </c>
      <c r="B264" s="56">
        <v>162.72169683042071</v>
      </c>
      <c r="C264" s="58">
        <v>10361</v>
      </c>
      <c r="D264" s="57">
        <f t="shared" si="6"/>
        <v>2.6178010471204161</v>
      </c>
      <c r="E264" s="42">
        <f t="shared" si="7"/>
        <v>9.1711799043263866</v>
      </c>
    </row>
    <row r="265" spans="1:5" s="41" customFormat="1" x14ac:dyDescent="0.25">
      <c r="A265" s="43">
        <v>20668</v>
      </c>
      <c r="B265" s="56">
        <v>163.13680319988609</v>
      </c>
      <c r="C265" s="58">
        <v>10582.9</v>
      </c>
      <c r="D265" s="57">
        <f t="shared" si="6"/>
        <v>1.81347150259068</v>
      </c>
      <c r="E265" s="42">
        <f t="shared" si="7"/>
        <v>8.2483506367309278</v>
      </c>
    </row>
    <row r="266" spans="1:5" s="41" customFormat="1" x14ac:dyDescent="0.25">
      <c r="A266" s="43">
        <v>20699</v>
      </c>
      <c r="B266" s="56">
        <v>163.13680319988609</v>
      </c>
      <c r="C266" s="58">
        <v>10576.6</v>
      </c>
      <c r="D266" s="57">
        <f t="shared" si="6"/>
        <v>1.81347150259068</v>
      </c>
      <c r="E266" s="42">
        <f t="shared" si="7"/>
        <v>10.790342010160803</v>
      </c>
    </row>
    <row r="267" spans="1:5" s="41" customFormat="1" x14ac:dyDescent="0.25">
      <c r="A267" s="43">
        <v>20729</v>
      </c>
      <c r="B267" s="56">
        <v>162.0298528813118</v>
      </c>
      <c r="C267" s="58">
        <v>10777.9</v>
      </c>
      <c r="D267" s="57">
        <f t="shared" si="6"/>
        <v>8.5470085470085166E-2</v>
      </c>
      <c r="E267" s="42">
        <f t="shared" si="7"/>
        <v>10.568646962873274</v>
      </c>
    </row>
    <row r="268" spans="1:5" s="41" customFormat="1" x14ac:dyDescent="0.25">
      <c r="A268" s="43">
        <v>20760</v>
      </c>
      <c r="B268" s="56">
        <v>163.69027835917325</v>
      </c>
      <c r="C268" s="58">
        <v>11106.9</v>
      </c>
      <c r="D268" s="57">
        <f t="shared" si="6"/>
        <v>0.9385665529010323</v>
      </c>
      <c r="E268" s="42">
        <f t="shared" si="7"/>
        <v>10.771025940220813</v>
      </c>
    </row>
    <row r="269" spans="1:5" s="41" customFormat="1" x14ac:dyDescent="0.25">
      <c r="A269" s="43">
        <v>20790</v>
      </c>
      <c r="B269" s="56">
        <v>164.93559746756932</v>
      </c>
      <c r="C269" s="58">
        <v>11692.2</v>
      </c>
      <c r="D269" s="57">
        <f t="shared" si="6"/>
        <v>1.7064846416382284</v>
      </c>
      <c r="E269" s="42">
        <f t="shared" si="7"/>
        <v>11.175346347307681</v>
      </c>
    </row>
    <row r="270" spans="1:5" s="41" customFormat="1" x14ac:dyDescent="0.25">
      <c r="A270" s="43">
        <v>20821</v>
      </c>
      <c r="B270" s="56">
        <v>165.90417899632183</v>
      </c>
      <c r="C270" s="58">
        <v>11426.1</v>
      </c>
      <c r="D270" s="57">
        <f t="shared" si="6"/>
        <v>0.75630252100842288</v>
      </c>
      <c r="E270" s="42">
        <f t="shared" si="7"/>
        <v>9.7312922556853199</v>
      </c>
    </row>
    <row r="271" spans="1:5" s="41" customFormat="1" x14ac:dyDescent="0.25">
      <c r="A271" s="43">
        <v>20852</v>
      </c>
      <c r="B271" s="56">
        <v>166.04254778614361</v>
      </c>
      <c r="C271" s="58">
        <v>11413.5</v>
      </c>
      <c r="D271" s="57">
        <f t="shared" si="6"/>
        <v>-8.3263946711054082E-2</v>
      </c>
      <c r="E271" s="42">
        <f t="shared" si="7"/>
        <v>8.3429840715357084</v>
      </c>
    </row>
    <row r="272" spans="1:5" s="41" customFormat="1" x14ac:dyDescent="0.25">
      <c r="A272" s="43">
        <v>20880</v>
      </c>
      <c r="B272" s="56">
        <v>167.01112931489612</v>
      </c>
      <c r="C272" s="58">
        <v>11288.5</v>
      </c>
      <c r="D272" s="57">
        <f t="shared" si="6"/>
        <v>0.58333333333335791</v>
      </c>
      <c r="E272" s="42">
        <f t="shared" si="7"/>
        <v>8.5756331214111867</v>
      </c>
    </row>
    <row r="273" spans="1:5" s="41" customFormat="1" x14ac:dyDescent="0.25">
      <c r="A273" s="43">
        <v>20911</v>
      </c>
      <c r="B273" s="56">
        <v>169.36339874186649</v>
      </c>
      <c r="C273" s="58">
        <v>11268.1</v>
      </c>
      <c r="D273" s="57">
        <f t="shared" si="6"/>
        <v>1.4084507042253724</v>
      </c>
      <c r="E273" s="42">
        <f t="shared" si="7"/>
        <v>9.2410008822189305</v>
      </c>
    </row>
    <row r="274" spans="1:5" s="41" customFormat="1" x14ac:dyDescent="0.25">
      <c r="A274" s="43">
        <v>20941</v>
      </c>
      <c r="B274" s="56">
        <v>171.1621930095497</v>
      </c>
      <c r="C274" s="58">
        <v>11296.2</v>
      </c>
      <c r="D274" s="57">
        <f t="shared" si="6"/>
        <v>3.1693077564637351</v>
      </c>
      <c r="E274" s="42">
        <f t="shared" si="7"/>
        <v>10.635338824520346</v>
      </c>
    </row>
    <row r="275" spans="1:5" s="41" customFormat="1" x14ac:dyDescent="0.25">
      <c r="A275" s="43">
        <v>20972</v>
      </c>
      <c r="B275" s="56">
        <v>170.8854554299061</v>
      </c>
      <c r="C275" s="58">
        <v>11386.7</v>
      </c>
      <c r="D275" s="57">
        <f t="shared" ref="D275:D338" si="8">((B275/B263)-1)*100</f>
        <v>3.8687973086627414</v>
      </c>
      <c r="E275" s="42">
        <f t="shared" ref="E275:E338" si="9">((C275/C263)-1)*100</f>
        <v>10.952283512136173</v>
      </c>
    </row>
    <row r="276" spans="1:5" s="41" customFormat="1" x14ac:dyDescent="0.25">
      <c r="A276" s="43">
        <v>21002</v>
      </c>
      <c r="B276" s="56">
        <v>173.23772485687647</v>
      </c>
      <c r="C276" s="58">
        <v>11578.8</v>
      </c>
      <c r="D276" s="57">
        <f t="shared" si="8"/>
        <v>6.4625850340136015</v>
      </c>
      <c r="E276" s="42">
        <f t="shared" si="9"/>
        <v>11.753691728597616</v>
      </c>
    </row>
    <row r="277" spans="1:5" s="41" customFormat="1" x14ac:dyDescent="0.25">
      <c r="A277" s="43">
        <v>21033</v>
      </c>
      <c r="B277" s="56">
        <v>176.14346944313397</v>
      </c>
      <c r="C277" s="58">
        <v>11669.2</v>
      </c>
      <c r="D277" s="57">
        <f t="shared" si="8"/>
        <v>7.9728583545377152</v>
      </c>
      <c r="E277" s="42">
        <f t="shared" si="9"/>
        <v>10.264672254297036</v>
      </c>
    </row>
    <row r="278" spans="1:5" s="41" customFormat="1" x14ac:dyDescent="0.25">
      <c r="A278" s="43">
        <v>21064</v>
      </c>
      <c r="B278" s="56">
        <v>174.89815033473792</v>
      </c>
      <c r="C278" s="58">
        <v>11577.5</v>
      </c>
      <c r="D278" s="57">
        <f t="shared" si="8"/>
        <v>7.209499575911793</v>
      </c>
      <c r="E278" s="42">
        <f t="shared" si="9"/>
        <v>9.4633436075865607</v>
      </c>
    </row>
    <row r="279" spans="1:5" s="41" customFormat="1" x14ac:dyDescent="0.25">
      <c r="A279" s="43">
        <v>21094</v>
      </c>
      <c r="B279" s="56">
        <v>175.03651912455967</v>
      </c>
      <c r="C279" s="58">
        <v>11679.4</v>
      </c>
      <c r="D279" s="57">
        <f t="shared" si="8"/>
        <v>8.027327070879565</v>
      </c>
      <c r="E279" s="42">
        <f t="shared" si="9"/>
        <v>8.3643381363716518</v>
      </c>
    </row>
    <row r="280" spans="1:5" s="41" customFormat="1" x14ac:dyDescent="0.25">
      <c r="A280" s="43">
        <v>21125</v>
      </c>
      <c r="B280" s="56">
        <v>174.89815033473789</v>
      </c>
      <c r="C280" s="58">
        <v>11864.9</v>
      </c>
      <c r="D280" s="57">
        <f t="shared" si="8"/>
        <v>6.8469991546914244</v>
      </c>
      <c r="E280" s="42">
        <f t="shared" si="9"/>
        <v>6.8245865182904319</v>
      </c>
    </row>
    <row r="281" spans="1:5" s="41" customFormat="1" x14ac:dyDescent="0.25">
      <c r="A281" s="43">
        <v>21155</v>
      </c>
      <c r="B281" s="56">
        <v>175.17488791438146</v>
      </c>
      <c r="C281" s="58">
        <v>12493.4</v>
      </c>
      <c r="D281" s="57">
        <f t="shared" si="8"/>
        <v>6.2080536912751283</v>
      </c>
      <c r="E281" s="42">
        <f t="shared" si="9"/>
        <v>6.8524315355536158</v>
      </c>
    </row>
    <row r="282" spans="1:5" s="41" customFormat="1" x14ac:dyDescent="0.25">
      <c r="A282" s="43">
        <v>21186</v>
      </c>
      <c r="B282" s="56">
        <v>177.38878855153004</v>
      </c>
      <c r="C282" s="58">
        <v>12209.3</v>
      </c>
      <c r="D282" s="57">
        <f t="shared" si="8"/>
        <v>6.9224353628023039</v>
      </c>
      <c r="E282" s="42">
        <f t="shared" si="9"/>
        <v>6.854482281793417</v>
      </c>
    </row>
    <row r="283" spans="1:5" s="41" customFormat="1" x14ac:dyDescent="0.25">
      <c r="A283" s="43">
        <v>21217</v>
      </c>
      <c r="B283" s="56">
        <v>176.83531339224291</v>
      </c>
      <c r="C283" s="58">
        <v>12343.9</v>
      </c>
      <c r="D283" s="57">
        <f t="shared" si="8"/>
        <v>6.4999999999999725</v>
      </c>
      <c r="E283" s="42">
        <f t="shared" si="9"/>
        <v>8.1517501204713803</v>
      </c>
    </row>
    <row r="284" spans="1:5" s="41" customFormat="1" x14ac:dyDescent="0.25">
      <c r="A284" s="43">
        <v>21245</v>
      </c>
      <c r="B284" s="56">
        <v>177.94226371081717</v>
      </c>
      <c r="C284" s="58">
        <v>12123.1</v>
      </c>
      <c r="D284" s="57">
        <f t="shared" si="8"/>
        <v>6.5451532725765871</v>
      </c>
      <c r="E284" s="42">
        <f t="shared" si="9"/>
        <v>7.3933649289099623</v>
      </c>
    </row>
    <row r="285" spans="1:5" s="41" customFormat="1" x14ac:dyDescent="0.25">
      <c r="A285" s="43">
        <v>21276</v>
      </c>
      <c r="B285" s="56">
        <v>179.74105797850044</v>
      </c>
      <c r="C285" s="58">
        <v>12097.8</v>
      </c>
      <c r="D285" s="57">
        <f t="shared" si="8"/>
        <v>6.1274509803921351</v>
      </c>
      <c r="E285" s="42">
        <f t="shared" si="9"/>
        <v>7.3632644367728206</v>
      </c>
    </row>
    <row r="286" spans="1:5" s="41" customFormat="1" x14ac:dyDescent="0.25">
      <c r="A286" s="43">
        <v>21306</v>
      </c>
      <c r="B286" s="56">
        <v>181.12474587671829</v>
      </c>
      <c r="C286" s="58">
        <v>12004.5</v>
      </c>
      <c r="D286" s="57">
        <f t="shared" si="8"/>
        <v>5.8205335489086352</v>
      </c>
      <c r="E286" s="42">
        <f t="shared" si="9"/>
        <v>6.2702501726244142</v>
      </c>
    </row>
    <row r="287" spans="1:5" s="41" customFormat="1" x14ac:dyDescent="0.25">
      <c r="A287" s="43">
        <v>21337</v>
      </c>
      <c r="B287" s="56">
        <v>180.70963950725292</v>
      </c>
      <c r="C287" s="58">
        <v>12112.6</v>
      </c>
      <c r="D287" s="57">
        <f t="shared" si="8"/>
        <v>5.7489878542509976</v>
      </c>
      <c r="E287" s="42">
        <f t="shared" si="9"/>
        <v>6.3749813378766396</v>
      </c>
    </row>
    <row r="288" spans="1:5" s="41" customFormat="1" x14ac:dyDescent="0.25">
      <c r="A288" s="43">
        <v>21367</v>
      </c>
      <c r="B288" s="56">
        <v>180.2945331377876</v>
      </c>
      <c r="C288" s="58">
        <v>12241</v>
      </c>
      <c r="D288" s="57">
        <f t="shared" si="8"/>
        <v>4.0734824281150273</v>
      </c>
      <c r="E288" s="42">
        <f t="shared" si="9"/>
        <v>5.7190727881991199</v>
      </c>
    </row>
    <row r="289" spans="1:5" s="41" customFormat="1" x14ac:dyDescent="0.25">
      <c r="A289" s="43">
        <v>21398</v>
      </c>
      <c r="B289" s="56">
        <v>179.46432039885684</v>
      </c>
      <c r="C289" s="58">
        <v>12317.8</v>
      </c>
      <c r="D289" s="57">
        <f t="shared" si="8"/>
        <v>1.8853102906519981</v>
      </c>
      <c r="E289" s="42">
        <f t="shared" si="9"/>
        <v>5.5582216433003095</v>
      </c>
    </row>
    <row r="290" spans="1:5" s="41" customFormat="1" x14ac:dyDescent="0.25">
      <c r="A290" s="43">
        <v>21429</v>
      </c>
      <c r="B290" s="56">
        <v>176.97368218206472</v>
      </c>
      <c r="C290" s="58">
        <v>12274.1</v>
      </c>
      <c r="D290" s="57">
        <f t="shared" si="8"/>
        <v>1.1867088607594889</v>
      </c>
      <c r="E290" s="42">
        <f t="shared" si="9"/>
        <v>6.016843014467721</v>
      </c>
    </row>
    <row r="291" spans="1:5" s="41" customFormat="1" x14ac:dyDescent="0.25">
      <c r="A291" s="43">
        <v>21459</v>
      </c>
      <c r="B291" s="56">
        <v>178.35737008028258</v>
      </c>
      <c r="C291" s="58">
        <v>12452.4</v>
      </c>
      <c r="D291" s="57">
        <f t="shared" si="8"/>
        <v>1.8972332015810389</v>
      </c>
      <c r="E291" s="42">
        <f t="shared" si="9"/>
        <v>6.6184906758908868</v>
      </c>
    </row>
    <row r="292" spans="1:5" s="41" customFormat="1" x14ac:dyDescent="0.25">
      <c r="A292" s="43">
        <v>21490</v>
      </c>
      <c r="B292" s="56">
        <v>180.70963950725292</v>
      </c>
      <c r="C292" s="58">
        <v>12685.3</v>
      </c>
      <c r="D292" s="57">
        <f t="shared" si="8"/>
        <v>3.3227848101265778</v>
      </c>
      <c r="E292" s="42">
        <f t="shared" si="9"/>
        <v>6.9145125538352614</v>
      </c>
    </row>
    <row r="293" spans="1:5" s="41" customFormat="1" x14ac:dyDescent="0.25">
      <c r="A293" s="43">
        <v>21520</v>
      </c>
      <c r="B293" s="56">
        <v>181.53985224618361</v>
      </c>
      <c r="C293" s="58">
        <v>13386.4</v>
      </c>
      <c r="D293" s="57">
        <f t="shared" si="8"/>
        <v>3.6334913112164191</v>
      </c>
      <c r="E293" s="42">
        <f t="shared" si="9"/>
        <v>7.1477740246850274</v>
      </c>
    </row>
    <row r="294" spans="1:5" s="41" customFormat="1" x14ac:dyDescent="0.25">
      <c r="A294" s="43">
        <v>21551</v>
      </c>
      <c r="B294" s="56">
        <v>181.81658982582721</v>
      </c>
      <c r="C294" s="58">
        <v>13127.5</v>
      </c>
      <c r="D294" s="57">
        <f t="shared" si="8"/>
        <v>2.4960998439937709</v>
      </c>
      <c r="E294" s="42">
        <f t="shared" si="9"/>
        <v>7.5204966705707976</v>
      </c>
    </row>
    <row r="295" spans="1:5" s="41" customFormat="1" x14ac:dyDescent="0.25">
      <c r="A295" s="43">
        <v>21582</v>
      </c>
      <c r="B295" s="56">
        <v>181.67822103600543</v>
      </c>
      <c r="C295" s="58">
        <v>13174.6</v>
      </c>
      <c r="D295" s="57">
        <f t="shared" si="8"/>
        <v>2.7386541471048576</v>
      </c>
      <c r="E295" s="42">
        <f t="shared" si="9"/>
        <v>6.7296397410866904</v>
      </c>
    </row>
    <row r="296" spans="1:5" s="41" customFormat="1" x14ac:dyDescent="0.25">
      <c r="A296" s="43">
        <v>21610</v>
      </c>
      <c r="B296" s="56">
        <v>182.64680256475793</v>
      </c>
      <c r="C296" s="58">
        <v>13392.8</v>
      </c>
      <c r="D296" s="57">
        <f t="shared" si="8"/>
        <v>2.6438569206843177</v>
      </c>
      <c r="E296" s="42">
        <f t="shared" si="9"/>
        <v>10.473393768920491</v>
      </c>
    </row>
    <row r="297" spans="1:5" s="41" customFormat="1" x14ac:dyDescent="0.25">
      <c r="A297" s="43">
        <v>21641</v>
      </c>
      <c r="B297" s="56">
        <v>182.64680256475793</v>
      </c>
      <c r="C297" s="58">
        <v>13495.7</v>
      </c>
      <c r="D297" s="57">
        <f t="shared" si="8"/>
        <v>1.6166281755196188</v>
      </c>
      <c r="E297" s="42">
        <f t="shared" si="9"/>
        <v>11.554993469887108</v>
      </c>
    </row>
    <row r="298" spans="1:5" s="41" customFormat="1" x14ac:dyDescent="0.25">
      <c r="A298" s="43">
        <v>21671</v>
      </c>
      <c r="B298" s="56">
        <v>180.98637708689651</v>
      </c>
      <c r="C298" s="58">
        <v>13525.4</v>
      </c>
      <c r="D298" s="57">
        <f t="shared" si="8"/>
        <v>-7.6394194041251584E-2</v>
      </c>
      <c r="E298" s="42">
        <f t="shared" si="9"/>
        <v>12.669415635803238</v>
      </c>
    </row>
    <row r="299" spans="1:5" s="41" customFormat="1" x14ac:dyDescent="0.25">
      <c r="A299" s="43">
        <v>21702</v>
      </c>
      <c r="B299" s="56">
        <v>181.12474587671829</v>
      </c>
      <c r="C299" s="58">
        <v>13721.3</v>
      </c>
      <c r="D299" s="57">
        <f t="shared" si="8"/>
        <v>0.22970903522205877</v>
      </c>
      <c r="E299" s="42">
        <f t="shared" si="9"/>
        <v>13.281211300629092</v>
      </c>
    </row>
    <row r="300" spans="1:5" s="41" customFormat="1" x14ac:dyDescent="0.25">
      <c r="A300" s="43">
        <v>21732</v>
      </c>
      <c r="B300" s="56">
        <v>180.98637708689651</v>
      </c>
      <c r="C300" s="58">
        <v>13897.6</v>
      </c>
      <c r="D300" s="57">
        <f t="shared" si="8"/>
        <v>0.38372985418264616</v>
      </c>
      <c r="E300" s="42">
        <f t="shared" si="9"/>
        <v>13.533208071236015</v>
      </c>
    </row>
    <row r="301" spans="1:5" s="41" customFormat="1" x14ac:dyDescent="0.25">
      <c r="A301" s="43">
        <v>21763</v>
      </c>
      <c r="B301" s="56">
        <v>181.53985224618364</v>
      </c>
      <c r="C301" s="58">
        <v>14140.4</v>
      </c>
      <c r="D301" s="57">
        <f t="shared" si="8"/>
        <v>1.1565150346954489</v>
      </c>
      <c r="E301" s="42">
        <f t="shared" si="9"/>
        <v>14.796473396223364</v>
      </c>
    </row>
    <row r="302" spans="1:5" s="41" customFormat="1" x14ac:dyDescent="0.25">
      <c r="A302" s="43">
        <v>21794</v>
      </c>
      <c r="B302" s="56">
        <v>178.63410765992614</v>
      </c>
      <c r="C302" s="58">
        <v>13986.9</v>
      </c>
      <c r="D302" s="57">
        <f t="shared" si="8"/>
        <v>0.93823299452697739</v>
      </c>
      <c r="E302" s="42">
        <f t="shared" si="9"/>
        <v>13.954587301716614</v>
      </c>
    </row>
    <row r="303" spans="1:5" s="41" customFormat="1" x14ac:dyDescent="0.25">
      <c r="A303" s="43">
        <v>21824</v>
      </c>
      <c r="B303" s="56">
        <v>180.15616434796576</v>
      </c>
      <c r="C303" s="58">
        <v>14098.1</v>
      </c>
      <c r="D303" s="57">
        <f t="shared" si="8"/>
        <v>1.0085337470907341</v>
      </c>
      <c r="E303" s="42">
        <f t="shared" si="9"/>
        <v>13.215926247149156</v>
      </c>
    </row>
    <row r="304" spans="1:5" s="41" customFormat="1" x14ac:dyDescent="0.25">
      <c r="A304" s="43">
        <v>21855</v>
      </c>
      <c r="B304" s="56">
        <v>181.53985224618361</v>
      </c>
      <c r="C304" s="58">
        <v>14589</v>
      </c>
      <c r="D304" s="57">
        <f t="shared" si="8"/>
        <v>0.45941807044409533</v>
      </c>
      <c r="E304" s="42">
        <f t="shared" si="9"/>
        <v>15.007134241996646</v>
      </c>
    </row>
    <row r="305" spans="1:5" s="41" customFormat="1" x14ac:dyDescent="0.25">
      <c r="A305" s="43">
        <v>21885</v>
      </c>
      <c r="B305" s="56">
        <v>182.09332740547077</v>
      </c>
      <c r="C305" s="58">
        <v>15434.3</v>
      </c>
      <c r="D305" s="57">
        <f t="shared" si="8"/>
        <v>0.30487804878049918</v>
      </c>
      <c r="E305" s="42">
        <f t="shared" si="9"/>
        <v>15.298362517181619</v>
      </c>
    </row>
    <row r="306" spans="1:5" s="41" customFormat="1" x14ac:dyDescent="0.25">
      <c r="A306" s="43">
        <v>21916</v>
      </c>
      <c r="B306" s="56">
        <v>183.33864651386685</v>
      </c>
      <c r="C306" s="58">
        <v>15072</v>
      </c>
      <c r="D306" s="57">
        <f t="shared" si="8"/>
        <v>0.83713850837137116</v>
      </c>
      <c r="E306" s="42">
        <f t="shared" si="9"/>
        <v>14.812416682536655</v>
      </c>
    </row>
    <row r="307" spans="1:5" s="41" customFormat="1" x14ac:dyDescent="0.25">
      <c r="A307" s="43">
        <v>21947</v>
      </c>
      <c r="B307" s="56">
        <v>183.4770153036886</v>
      </c>
      <c r="C307" s="58">
        <v>15198.5</v>
      </c>
      <c r="D307" s="57">
        <f t="shared" si="8"/>
        <v>0.99009900990096877</v>
      </c>
      <c r="E307" s="42">
        <f t="shared" si="9"/>
        <v>15.362136231840061</v>
      </c>
    </row>
    <row r="308" spans="1:5" s="41" customFormat="1" x14ac:dyDescent="0.25">
      <c r="A308" s="43">
        <v>21976</v>
      </c>
      <c r="B308" s="56">
        <v>187.9048165779858</v>
      </c>
      <c r="C308" s="58">
        <v>15002.9</v>
      </c>
      <c r="D308" s="57">
        <f t="shared" si="8"/>
        <v>2.8787878787878807</v>
      </c>
      <c r="E308" s="42">
        <f t="shared" si="9"/>
        <v>12.022131294426863</v>
      </c>
    </row>
    <row r="309" spans="1:5" s="41" customFormat="1" x14ac:dyDescent="0.25">
      <c r="A309" s="43">
        <v>22007</v>
      </c>
      <c r="B309" s="56">
        <v>191.7791426929958</v>
      </c>
      <c r="C309" s="58">
        <v>15237.9</v>
      </c>
      <c r="D309" s="57">
        <f t="shared" si="8"/>
        <v>4.9999999999999822</v>
      </c>
      <c r="E309" s="42">
        <f t="shared" si="9"/>
        <v>12.909297035351997</v>
      </c>
    </row>
    <row r="310" spans="1:5" s="41" customFormat="1" x14ac:dyDescent="0.25">
      <c r="A310" s="43">
        <v>22037</v>
      </c>
      <c r="B310" s="56">
        <v>191.08729874388686</v>
      </c>
      <c r="C310" s="58">
        <v>15312.9</v>
      </c>
      <c r="D310" s="57">
        <f t="shared" si="8"/>
        <v>5.5810397553516466</v>
      </c>
      <c r="E310" s="42">
        <f t="shared" si="9"/>
        <v>13.21587531607198</v>
      </c>
    </row>
    <row r="311" spans="1:5" s="41" customFormat="1" x14ac:dyDescent="0.25">
      <c r="A311" s="43">
        <v>22068</v>
      </c>
      <c r="B311" s="56">
        <v>190.94892995406508</v>
      </c>
      <c r="C311" s="58">
        <v>15301.1</v>
      </c>
      <c r="D311" s="57">
        <f t="shared" si="8"/>
        <v>5.4239877769289402</v>
      </c>
      <c r="E311" s="42">
        <f t="shared" si="9"/>
        <v>11.51348633147007</v>
      </c>
    </row>
    <row r="312" spans="1:5" s="41" customFormat="1" x14ac:dyDescent="0.25">
      <c r="A312" s="43">
        <v>22098</v>
      </c>
      <c r="B312" s="56">
        <v>192.33261785228294</v>
      </c>
      <c r="C312" s="58">
        <v>15349.9</v>
      </c>
      <c r="D312" s="57">
        <f t="shared" si="8"/>
        <v>6.2691131498470609</v>
      </c>
      <c r="E312" s="42">
        <f t="shared" si="9"/>
        <v>10.45000575638959</v>
      </c>
    </row>
    <row r="313" spans="1:5" s="41" customFormat="1" x14ac:dyDescent="0.25">
      <c r="A313" s="43">
        <v>22129</v>
      </c>
      <c r="B313" s="56">
        <v>193.02446180139185</v>
      </c>
      <c r="C313" s="58">
        <v>15602.9</v>
      </c>
      <c r="D313" s="57">
        <f t="shared" si="8"/>
        <v>6.326219512195097</v>
      </c>
      <c r="E313" s="42">
        <f t="shared" si="9"/>
        <v>10.342706005487813</v>
      </c>
    </row>
    <row r="314" spans="1:5" s="41" customFormat="1" x14ac:dyDescent="0.25">
      <c r="A314" s="43">
        <v>22160</v>
      </c>
      <c r="B314" s="56">
        <v>193.99304333014436</v>
      </c>
      <c r="C314" s="58">
        <v>15658.3</v>
      </c>
      <c r="D314" s="57">
        <f t="shared" si="8"/>
        <v>8.5979860573198721</v>
      </c>
      <c r="E314" s="42">
        <f t="shared" si="9"/>
        <v>11.94975298314851</v>
      </c>
    </row>
    <row r="315" spans="1:5" s="41" customFormat="1" x14ac:dyDescent="0.25">
      <c r="A315" s="43">
        <v>22190</v>
      </c>
      <c r="B315" s="56">
        <v>191.77914269299578</v>
      </c>
      <c r="C315" s="58">
        <v>15753.3</v>
      </c>
      <c r="D315" s="57">
        <f t="shared" si="8"/>
        <v>6.4516129032258007</v>
      </c>
      <c r="E315" s="42">
        <f t="shared" si="9"/>
        <v>11.740589157404191</v>
      </c>
    </row>
    <row r="316" spans="1:5" s="41" customFormat="1" x14ac:dyDescent="0.25">
      <c r="A316" s="43">
        <v>22221</v>
      </c>
      <c r="B316" s="56">
        <v>191.08729874388683</v>
      </c>
      <c r="C316" s="58">
        <v>16073.4</v>
      </c>
      <c r="D316" s="57">
        <f t="shared" si="8"/>
        <v>5.2591463414634054</v>
      </c>
      <c r="E316" s="42">
        <f t="shared" si="9"/>
        <v>10.174789224758385</v>
      </c>
    </row>
    <row r="317" spans="1:5" s="41" customFormat="1" x14ac:dyDescent="0.25">
      <c r="A317" s="43">
        <v>22251</v>
      </c>
      <c r="B317" s="56">
        <v>191.91751148281753</v>
      </c>
      <c r="C317" s="58">
        <v>16888.900000000001</v>
      </c>
      <c r="D317" s="57">
        <f t="shared" si="8"/>
        <v>5.3951367781154724</v>
      </c>
      <c r="E317" s="42">
        <f t="shared" si="9"/>
        <v>9.4244636944986304</v>
      </c>
    </row>
    <row r="318" spans="1:5" s="41" customFormat="1" x14ac:dyDescent="0.25">
      <c r="A318" s="43">
        <v>22282</v>
      </c>
      <c r="B318" s="56">
        <v>192.47098664210466</v>
      </c>
      <c r="C318" s="58">
        <v>16483.8</v>
      </c>
      <c r="D318" s="57">
        <f t="shared" si="8"/>
        <v>4.9811320754716615</v>
      </c>
      <c r="E318" s="42">
        <f t="shared" si="9"/>
        <v>9.3670382165605091</v>
      </c>
    </row>
    <row r="319" spans="1:5" s="41" customFormat="1" x14ac:dyDescent="0.25">
      <c r="A319" s="43">
        <v>22313</v>
      </c>
      <c r="B319" s="56">
        <v>192.1942490624611</v>
      </c>
      <c r="C319" s="58">
        <v>16511.5</v>
      </c>
      <c r="D319" s="57">
        <f t="shared" si="8"/>
        <v>4.7511312217194401</v>
      </c>
      <c r="E319" s="42">
        <f t="shared" si="9"/>
        <v>8.6390104286607325</v>
      </c>
    </row>
    <row r="320" spans="1:5" s="41" customFormat="1" x14ac:dyDescent="0.25">
      <c r="A320" s="43">
        <v>22341</v>
      </c>
      <c r="B320" s="56">
        <v>191.77914269299572</v>
      </c>
      <c r="C320" s="58">
        <v>16477</v>
      </c>
      <c r="D320" s="57">
        <f t="shared" si="8"/>
        <v>2.061855670103041</v>
      </c>
      <c r="E320" s="42">
        <f t="shared" si="9"/>
        <v>9.8254337494751098</v>
      </c>
    </row>
    <row r="321" spans="1:5" s="41" customFormat="1" x14ac:dyDescent="0.25">
      <c r="A321" s="43">
        <v>22372</v>
      </c>
      <c r="B321" s="56">
        <v>193.02446180139179</v>
      </c>
      <c r="C321" s="58">
        <v>16544.400000000001</v>
      </c>
      <c r="D321" s="57">
        <f t="shared" si="8"/>
        <v>0.64935064935061071</v>
      </c>
      <c r="E321" s="42">
        <f t="shared" si="9"/>
        <v>8.5740161045813501</v>
      </c>
    </row>
    <row r="322" spans="1:5" s="41" customFormat="1" x14ac:dyDescent="0.25">
      <c r="A322" s="43">
        <v>22402</v>
      </c>
      <c r="B322" s="56">
        <v>193.02446180139179</v>
      </c>
      <c r="C322" s="58">
        <v>16119.6</v>
      </c>
      <c r="D322" s="57">
        <f t="shared" si="8"/>
        <v>1.0137581462707823</v>
      </c>
      <c r="E322" s="42">
        <f t="shared" si="9"/>
        <v>5.2681072820955022</v>
      </c>
    </row>
    <row r="323" spans="1:5" s="41" customFormat="1" x14ac:dyDescent="0.25">
      <c r="A323" s="43">
        <v>22433</v>
      </c>
      <c r="B323" s="56">
        <v>193.16283059121358</v>
      </c>
      <c r="C323" s="58">
        <v>16166.7</v>
      </c>
      <c r="D323" s="57">
        <f t="shared" si="8"/>
        <v>1.1594202898550288</v>
      </c>
      <c r="E323" s="42">
        <f t="shared" si="9"/>
        <v>5.6571096195698445</v>
      </c>
    </row>
    <row r="324" spans="1:5" s="41" customFormat="1" x14ac:dyDescent="0.25">
      <c r="A324" s="43">
        <v>22463</v>
      </c>
      <c r="B324" s="56">
        <v>192.60935543192645</v>
      </c>
      <c r="C324" s="58">
        <v>16171.7</v>
      </c>
      <c r="D324" s="57">
        <f t="shared" si="8"/>
        <v>0.14388489208629895</v>
      </c>
      <c r="E324" s="42">
        <f t="shared" si="9"/>
        <v>5.3537808063896186</v>
      </c>
    </row>
    <row r="325" spans="1:5" s="41" customFormat="1" x14ac:dyDescent="0.25">
      <c r="A325" s="43">
        <v>22494</v>
      </c>
      <c r="B325" s="56">
        <v>191.22566753370859</v>
      </c>
      <c r="C325" s="58">
        <v>16334.6</v>
      </c>
      <c r="D325" s="57">
        <f t="shared" si="8"/>
        <v>-0.93189964157708305</v>
      </c>
      <c r="E325" s="42">
        <f t="shared" si="9"/>
        <v>4.689512846970767</v>
      </c>
    </row>
    <row r="326" spans="1:5" s="41" customFormat="1" x14ac:dyDescent="0.25">
      <c r="A326" s="43">
        <v>22525</v>
      </c>
      <c r="B326" s="56">
        <v>190.67219237442146</v>
      </c>
      <c r="C326" s="58">
        <v>16278.2</v>
      </c>
      <c r="D326" s="57">
        <f t="shared" si="8"/>
        <v>-1.711840228245376</v>
      </c>
      <c r="E326" s="42">
        <f t="shared" si="9"/>
        <v>3.9589227438483254</v>
      </c>
    </row>
    <row r="327" spans="1:5" s="41" customFormat="1" x14ac:dyDescent="0.25">
      <c r="A327" s="43">
        <v>22555</v>
      </c>
      <c r="B327" s="56">
        <v>190.81056116424321</v>
      </c>
      <c r="C327" s="58">
        <v>16491.599999999999</v>
      </c>
      <c r="D327" s="57">
        <f t="shared" si="8"/>
        <v>-0.50505050505054161</v>
      </c>
      <c r="E327" s="42">
        <f t="shared" si="9"/>
        <v>4.6866370855630279</v>
      </c>
    </row>
    <row r="328" spans="1:5" s="41" customFormat="1" x14ac:dyDescent="0.25">
      <c r="A328" s="43">
        <v>22586</v>
      </c>
      <c r="B328" s="56">
        <v>191.77914269299569</v>
      </c>
      <c r="C328" s="58">
        <v>16846.900000000001</v>
      </c>
      <c r="D328" s="57">
        <f t="shared" si="8"/>
        <v>0.3620564808109572</v>
      </c>
      <c r="E328" s="42">
        <f t="shared" si="9"/>
        <v>4.8122985802630636</v>
      </c>
    </row>
    <row r="329" spans="1:5" s="41" customFormat="1" x14ac:dyDescent="0.25">
      <c r="A329" s="43">
        <v>22616</v>
      </c>
      <c r="B329" s="56">
        <v>191.91751148281747</v>
      </c>
      <c r="C329" s="58">
        <v>18007.599999999999</v>
      </c>
      <c r="D329" s="57">
        <f t="shared" si="8"/>
        <v>-3.3306690738754696E-14</v>
      </c>
      <c r="E329" s="42">
        <f t="shared" si="9"/>
        <v>6.6238772211333785</v>
      </c>
    </row>
    <row r="330" spans="1:5" s="41" customFormat="1" x14ac:dyDescent="0.25">
      <c r="A330" s="43">
        <v>22647</v>
      </c>
      <c r="B330" s="56">
        <v>191.22566753370853</v>
      </c>
      <c r="C330" s="58">
        <v>17620</v>
      </c>
      <c r="D330" s="57">
        <f t="shared" si="8"/>
        <v>-0.6470165348670287</v>
      </c>
      <c r="E330" s="42">
        <f t="shared" si="9"/>
        <v>6.8928281100231859</v>
      </c>
    </row>
    <row r="331" spans="1:5" s="41" customFormat="1" x14ac:dyDescent="0.25">
      <c r="A331" s="43">
        <v>22678</v>
      </c>
      <c r="B331" s="56">
        <v>192.33261785228285</v>
      </c>
      <c r="C331" s="58">
        <v>17416.5</v>
      </c>
      <c r="D331" s="57">
        <f t="shared" si="8"/>
        <v>7.1994240460737657E-2</v>
      </c>
      <c r="E331" s="42">
        <f t="shared" si="9"/>
        <v>5.4810283741634658</v>
      </c>
    </row>
    <row r="332" spans="1:5" s="41" customFormat="1" x14ac:dyDescent="0.25">
      <c r="A332" s="43">
        <v>22706</v>
      </c>
      <c r="B332" s="56">
        <v>193.99304333014425</v>
      </c>
      <c r="C332" s="58">
        <v>17302.400000000001</v>
      </c>
      <c r="D332" s="57">
        <f t="shared" si="8"/>
        <v>1.1544011544011301</v>
      </c>
      <c r="E332" s="42">
        <f t="shared" si="9"/>
        <v>5.0094070522546774</v>
      </c>
    </row>
    <row r="333" spans="1:5" s="41" customFormat="1" x14ac:dyDescent="0.25">
      <c r="A333" s="43">
        <v>22737</v>
      </c>
      <c r="B333" s="56">
        <v>195.51510001818394</v>
      </c>
      <c r="C333" s="58">
        <v>17317.400000000001</v>
      </c>
      <c r="D333" s="57">
        <f t="shared" si="8"/>
        <v>1.2903225806451646</v>
      </c>
      <c r="E333" s="42">
        <f t="shared" si="9"/>
        <v>4.6722758153816324</v>
      </c>
    </row>
    <row r="334" spans="1:5" s="41" customFormat="1" x14ac:dyDescent="0.25">
      <c r="A334" s="43">
        <v>22767</v>
      </c>
      <c r="B334" s="56">
        <v>195.23836243854035</v>
      </c>
      <c r="C334" s="58">
        <v>17099.7</v>
      </c>
      <c r="D334" s="57">
        <f t="shared" si="8"/>
        <v>1.1469534050179142</v>
      </c>
      <c r="E334" s="42">
        <f t="shared" si="9"/>
        <v>6.0801756867416179</v>
      </c>
    </row>
    <row r="335" spans="1:5" s="41" customFormat="1" x14ac:dyDescent="0.25">
      <c r="A335" s="43">
        <v>22798</v>
      </c>
      <c r="B335" s="56">
        <v>195.51510001818394</v>
      </c>
      <c r="C335" s="58">
        <v>17389.900000000001</v>
      </c>
      <c r="D335" s="57">
        <f t="shared" si="8"/>
        <v>1.2177650429799458</v>
      </c>
      <c r="E335" s="42">
        <f t="shared" si="9"/>
        <v>7.5661699666598636</v>
      </c>
    </row>
    <row r="336" spans="1:5" s="41" customFormat="1" x14ac:dyDescent="0.25">
      <c r="A336" s="43">
        <v>22828</v>
      </c>
      <c r="B336" s="56">
        <v>196.62205033675821</v>
      </c>
      <c r="C336" s="58">
        <v>17608</v>
      </c>
      <c r="D336" s="57">
        <f t="shared" si="8"/>
        <v>2.0833333333333037</v>
      </c>
      <c r="E336" s="42">
        <f t="shared" si="9"/>
        <v>8.881564708719548</v>
      </c>
    </row>
    <row r="337" spans="1:5" s="41" customFormat="1" x14ac:dyDescent="0.25">
      <c r="A337" s="43">
        <v>22859</v>
      </c>
      <c r="B337" s="56">
        <v>197.03715670622358</v>
      </c>
      <c r="C337" s="58">
        <v>17807.7</v>
      </c>
      <c r="D337" s="57">
        <f t="shared" si="8"/>
        <v>3.0390738060781297</v>
      </c>
      <c r="E337" s="42">
        <f t="shared" si="9"/>
        <v>9.0182802150037276</v>
      </c>
    </row>
    <row r="338" spans="1:5" s="41" customFormat="1" x14ac:dyDescent="0.25">
      <c r="A338" s="43">
        <v>22890</v>
      </c>
      <c r="B338" s="56">
        <v>198.00573823497606</v>
      </c>
      <c r="C338" s="58">
        <v>17765.2</v>
      </c>
      <c r="D338" s="57">
        <f t="shared" si="8"/>
        <v>3.8461538461538103</v>
      </c>
      <c r="E338" s="42">
        <f t="shared" si="9"/>
        <v>9.1349166369746104</v>
      </c>
    </row>
    <row r="339" spans="1:5" s="41" customFormat="1" x14ac:dyDescent="0.25">
      <c r="A339" s="43">
        <v>22920</v>
      </c>
      <c r="B339" s="56">
        <v>197.17552549604537</v>
      </c>
      <c r="C339" s="58">
        <v>18142.8</v>
      </c>
      <c r="D339" s="57">
        <f t="shared" ref="D339:D402" si="10">((B339/B327)-1)*100</f>
        <v>3.3357505438723623</v>
      </c>
      <c r="E339" s="42">
        <f t="shared" ref="E339:E402" si="11">((C339/C327)-1)*100</f>
        <v>10.01236993378447</v>
      </c>
    </row>
    <row r="340" spans="1:5" s="41" customFormat="1" x14ac:dyDescent="0.25">
      <c r="A340" s="43">
        <v>22951</v>
      </c>
      <c r="B340" s="56">
        <v>197.17552549604537</v>
      </c>
      <c r="C340" s="58">
        <v>18578.599999999999</v>
      </c>
      <c r="D340" s="57">
        <f t="shared" si="10"/>
        <v>2.813852813852824</v>
      </c>
      <c r="E340" s="42">
        <f t="shared" si="11"/>
        <v>10.279042435106733</v>
      </c>
    </row>
    <row r="341" spans="1:5" s="41" customFormat="1" x14ac:dyDescent="0.25">
      <c r="A341" s="43">
        <v>22981</v>
      </c>
      <c r="B341" s="56">
        <v>196.34531275711467</v>
      </c>
      <c r="C341" s="58">
        <v>20274.400000000001</v>
      </c>
      <c r="D341" s="57">
        <f t="shared" si="10"/>
        <v>2.3071377072819255</v>
      </c>
      <c r="E341" s="42">
        <f t="shared" si="11"/>
        <v>12.588018392234401</v>
      </c>
    </row>
    <row r="342" spans="1:5" s="41" customFormat="1" x14ac:dyDescent="0.25">
      <c r="A342" s="43">
        <v>23012</v>
      </c>
      <c r="B342" s="56">
        <v>195.93020638764929</v>
      </c>
      <c r="C342" s="58">
        <v>19673.400000000001</v>
      </c>
      <c r="D342" s="57">
        <f t="shared" si="10"/>
        <v>2.460202604920414</v>
      </c>
      <c r="E342" s="42">
        <f t="shared" si="11"/>
        <v>11.653802497162324</v>
      </c>
    </row>
    <row r="343" spans="1:5" s="41" customFormat="1" x14ac:dyDescent="0.25">
      <c r="A343" s="43">
        <v>23043</v>
      </c>
      <c r="B343" s="56">
        <v>196.76041912658002</v>
      </c>
      <c r="C343" s="58">
        <v>19697.5</v>
      </c>
      <c r="D343" s="57">
        <f t="shared" si="10"/>
        <v>2.302158273381294</v>
      </c>
      <c r="E343" s="42">
        <f t="shared" si="11"/>
        <v>13.096776045703784</v>
      </c>
    </row>
    <row r="344" spans="1:5" s="41" customFormat="1" x14ac:dyDescent="0.25">
      <c r="A344" s="43">
        <v>23071</v>
      </c>
      <c r="B344" s="56">
        <v>196.76041912658002</v>
      </c>
      <c r="C344" s="58">
        <v>19673.2</v>
      </c>
      <c r="D344" s="57">
        <f t="shared" si="10"/>
        <v>1.4265335235378318</v>
      </c>
      <c r="E344" s="42">
        <f t="shared" si="11"/>
        <v>13.702145367116692</v>
      </c>
    </row>
    <row r="345" spans="1:5" s="41" customFormat="1" x14ac:dyDescent="0.25">
      <c r="A345" s="43">
        <v>23102</v>
      </c>
      <c r="B345" s="56">
        <v>197.03715670622361</v>
      </c>
      <c r="C345" s="58">
        <v>19585.3</v>
      </c>
      <c r="D345" s="57">
        <f t="shared" si="10"/>
        <v>0.77848549186130267</v>
      </c>
      <c r="E345" s="42">
        <f t="shared" si="11"/>
        <v>13.09607677826925</v>
      </c>
    </row>
    <row r="346" spans="1:5" s="41" customFormat="1" x14ac:dyDescent="0.25">
      <c r="A346" s="43">
        <v>23132</v>
      </c>
      <c r="B346" s="56">
        <v>197.59063186551077</v>
      </c>
      <c r="C346" s="58">
        <v>19613.400000000001</v>
      </c>
      <c r="D346" s="57">
        <f t="shared" si="10"/>
        <v>1.2048192771084709</v>
      </c>
      <c r="E346" s="42">
        <f t="shared" si="11"/>
        <v>14.700257899261393</v>
      </c>
    </row>
    <row r="347" spans="1:5" s="41" customFormat="1" x14ac:dyDescent="0.25">
      <c r="A347" s="43">
        <v>23163</v>
      </c>
      <c r="B347" s="56">
        <v>196.76041912658002</v>
      </c>
      <c r="C347" s="58">
        <v>19885.099999999999</v>
      </c>
      <c r="D347" s="57">
        <f t="shared" si="10"/>
        <v>0.63694267515923553</v>
      </c>
      <c r="E347" s="42">
        <f t="shared" si="11"/>
        <v>14.348558646110664</v>
      </c>
    </row>
    <row r="348" spans="1:5" s="41" customFormat="1" x14ac:dyDescent="0.25">
      <c r="A348" s="43">
        <v>23193</v>
      </c>
      <c r="B348" s="56">
        <v>197.31389428586718</v>
      </c>
      <c r="C348" s="58">
        <v>19994.599999999999</v>
      </c>
      <c r="D348" s="57">
        <f t="shared" si="10"/>
        <v>0.35186488388461168</v>
      </c>
      <c r="E348" s="42">
        <f t="shared" si="11"/>
        <v>13.554066333484771</v>
      </c>
    </row>
    <row r="349" spans="1:5" s="41" customFormat="1" x14ac:dyDescent="0.25">
      <c r="A349" s="43">
        <v>23224</v>
      </c>
      <c r="B349" s="56">
        <v>196.62205033675826</v>
      </c>
      <c r="C349" s="58">
        <v>20296.400000000001</v>
      </c>
      <c r="D349" s="57">
        <f t="shared" si="10"/>
        <v>-0.21067415730334771</v>
      </c>
      <c r="E349" s="42">
        <f t="shared" si="11"/>
        <v>13.975415129410319</v>
      </c>
    </row>
    <row r="350" spans="1:5" s="41" customFormat="1" x14ac:dyDescent="0.25">
      <c r="A350" s="43">
        <v>23255</v>
      </c>
      <c r="B350" s="56">
        <v>196.48368154693648</v>
      </c>
      <c r="C350" s="58">
        <v>20424.900000000001</v>
      </c>
      <c r="D350" s="57">
        <f t="shared" si="10"/>
        <v>-0.76869322152337549</v>
      </c>
      <c r="E350" s="42">
        <f t="shared" si="11"/>
        <v>14.971404768873974</v>
      </c>
    </row>
    <row r="351" spans="1:5" s="41" customFormat="1" x14ac:dyDescent="0.25">
      <c r="A351" s="43">
        <v>23285</v>
      </c>
      <c r="B351" s="56">
        <v>195.79183759782754</v>
      </c>
      <c r="C351" s="58">
        <v>20978.1</v>
      </c>
      <c r="D351" s="57">
        <f t="shared" si="10"/>
        <v>-0.70175438596489226</v>
      </c>
      <c r="E351" s="42">
        <f t="shared" si="11"/>
        <v>15.627687016337056</v>
      </c>
    </row>
    <row r="352" spans="1:5" s="41" customFormat="1" x14ac:dyDescent="0.25">
      <c r="A352" s="43">
        <v>23316</v>
      </c>
      <c r="B352" s="56">
        <v>195.65346880800575</v>
      </c>
      <c r="C352" s="58">
        <v>21645.9</v>
      </c>
      <c r="D352" s="57">
        <f t="shared" si="10"/>
        <v>-0.77192982456139037</v>
      </c>
      <c r="E352" s="42">
        <f t="shared" si="11"/>
        <v>16.509855425058962</v>
      </c>
    </row>
    <row r="353" spans="1:5" s="41" customFormat="1" x14ac:dyDescent="0.25">
      <c r="A353" s="43">
        <v>23346</v>
      </c>
      <c r="B353" s="56">
        <v>197.03715670622361</v>
      </c>
      <c r="C353" s="58">
        <v>23680.2</v>
      </c>
      <c r="D353" s="57">
        <f t="shared" si="10"/>
        <v>0.35236081747709314</v>
      </c>
      <c r="E353" s="42">
        <f t="shared" si="11"/>
        <v>16.798524247326661</v>
      </c>
    </row>
    <row r="354" spans="1:5" s="41" customFormat="1" x14ac:dyDescent="0.25">
      <c r="A354" s="43">
        <v>23377</v>
      </c>
      <c r="B354" s="56">
        <v>199.38942613319398</v>
      </c>
      <c r="C354" s="58">
        <v>23189</v>
      </c>
      <c r="D354" s="57">
        <f t="shared" si="10"/>
        <v>1.765536723163863</v>
      </c>
      <c r="E354" s="42">
        <f t="shared" si="11"/>
        <v>17.86981406365955</v>
      </c>
    </row>
    <row r="355" spans="1:5" s="41" customFormat="1" x14ac:dyDescent="0.25">
      <c r="A355" s="43">
        <v>23408</v>
      </c>
      <c r="B355" s="56">
        <v>203.12538345838223</v>
      </c>
      <c r="C355" s="58">
        <v>23420.3</v>
      </c>
      <c r="D355" s="57">
        <f t="shared" si="10"/>
        <v>3.2348804500703432</v>
      </c>
      <c r="E355" s="42">
        <f t="shared" si="11"/>
        <v>18.899860388374144</v>
      </c>
    </row>
    <row r="356" spans="1:5" s="41" customFormat="1" x14ac:dyDescent="0.25">
      <c r="A356" s="43">
        <v>23437</v>
      </c>
      <c r="B356" s="56">
        <v>202.71027708891685</v>
      </c>
      <c r="C356" s="58">
        <v>23831.200000000001</v>
      </c>
      <c r="D356" s="57">
        <f t="shared" si="10"/>
        <v>3.0239099859353136</v>
      </c>
      <c r="E356" s="42">
        <f t="shared" si="11"/>
        <v>21.135351645893905</v>
      </c>
    </row>
    <row r="357" spans="1:5" s="41" customFormat="1" x14ac:dyDescent="0.25">
      <c r="A357" s="43">
        <v>23468</v>
      </c>
      <c r="B357" s="56">
        <v>203.81722740749117</v>
      </c>
      <c r="C357" s="58">
        <v>23456.3</v>
      </c>
      <c r="D357" s="57">
        <f t="shared" si="10"/>
        <v>3.4410112359550826</v>
      </c>
      <c r="E357" s="42">
        <f t="shared" si="11"/>
        <v>19.764823617713279</v>
      </c>
    </row>
    <row r="358" spans="1:5" s="41" customFormat="1" x14ac:dyDescent="0.25">
      <c r="A358" s="43">
        <v>23498</v>
      </c>
      <c r="B358" s="56">
        <v>204.37070256677828</v>
      </c>
      <c r="C358" s="58">
        <v>23606</v>
      </c>
      <c r="D358" s="57">
        <f t="shared" si="10"/>
        <v>3.4313725490195957</v>
      </c>
      <c r="E358" s="42">
        <f t="shared" si="11"/>
        <v>20.356490970458974</v>
      </c>
    </row>
    <row r="359" spans="1:5" s="41" customFormat="1" x14ac:dyDescent="0.25">
      <c r="A359" s="43">
        <v>23529</v>
      </c>
      <c r="B359" s="56">
        <v>204.50907135660012</v>
      </c>
      <c r="C359" s="58">
        <v>23762.1</v>
      </c>
      <c r="D359" s="57">
        <f t="shared" si="10"/>
        <v>3.9381153305204197</v>
      </c>
      <c r="E359" s="42">
        <f t="shared" si="11"/>
        <v>19.497010324313191</v>
      </c>
    </row>
    <row r="360" spans="1:5" s="41" customFormat="1" x14ac:dyDescent="0.25">
      <c r="A360" s="43">
        <v>23559</v>
      </c>
      <c r="B360" s="56">
        <v>206.44623441410508</v>
      </c>
      <c r="C360" s="58">
        <v>24309</v>
      </c>
      <c r="D360" s="57">
        <f t="shared" si="10"/>
        <v>4.628330995792429</v>
      </c>
      <c r="E360" s="42">
        <f t="shared" si="11"/>
        <v>21.577826013023515</v>
      </c>
    </row>
    <row r="361" spans="1:5" s="41" customFormat="1" x14ac:dyDescent="0.25">
      <c r="A361" s="43">
        <v>23590</v>
      </c>
      <c r="B361" s="56">
        <v>208.66013505125372</v>
      </c>
      <c r="C361" s="58">
        <v>24619.200000000001</v>
      </c>
      <c r="D361" s="57">
        <f t="shared" si="10"/>
        <v>6.1224489795918657</v>
      </c>
      <c r="E361" s="42">
        <f t="shared" si="11"/>
        <v>21.298358329555978</v>
      </c>
    </row>
    <row r="362" spans="1:5" s="41" customFormat="1" x14ac:dyDescent="0.25">
      <c r="A362" s="43">
        <v>23621</v>
      </c>
      <c r="B362" s="56">
        <v>205.75439046499616</v>
      </c>
      <c r="C362" s="58">
        <v>24671.9</v>
      </c>
      <c r="D362" s="57">
        <f t="shared" si="10"/>
        <v>4.7183098591549344</v>
      </c>
      <c r="E362" s="42">
        <f t="shared" si="11"/>
        <v>20.7932474577599</v>
      </c>
    </row>
    <row r="363" spans="1:5" s="41" customFormat="1" x14ac:dyDescent="0.25">
      <c r="A363" s="43">
        <v>23651</v>
      </c>
      <c r="B363" s="56">
        <v>205.4776528853526</v>
      </c>
      <c r="C363" s="58">
        <v>25238.2</v>
      </c>
      <c r="D363" s="57">
        <f t="shared" si="10"/>
        <v>4.9469964664311084</v>
      </c>
      <c r="E363" s="42">
        <f t="shared" si="11"/>
        <v>20.307368160128902</v>
      </c>
    </row>
    <row r="364" spans="1:5" s="41" customFormat="1" x14ac:dyDescent="0.25">
      <c r="A364" s="43">
        <v>23682</v>
      </c>
      <c r="B364" s="56">
        <v>207.5531847326794</v>
      </c>
      <c r="C364" s="58">
        <v>25871.8</v>
      </c>
      <c r="D364" s="57">
        <f t="shared" si="10"/>
        <v>6.0820367751061033</v>
      </c>
      <c r="E364" s="42">
        <f t="shared" si="11"/>
        <v>19.522865762107354</v>
      </c>
    </row>
    <row r="365" spans="1:5" s="41" customFormat="1" x14ac:dyDescent="0.25">
      <c r="A365" s="43">
        <v>23712</v>
      </c>
      <c r="B365" s="56">
        <v>207.96829110214475</v>
      </c>
      <c r="C365" s="58">
        <v>27640.2</v>
      </c>
      <c r="D365" s="57">
        <f t="shared" si="10"/>
        <v>5.5477528089887818</v>
      </c>
      <c r="E365" s="42">
        <f t="shared" si="11"/>
        <v>16.722831732840106</v>
      </c>
    </row>
    <row r="366" spans="1:5" s="41" customFormat="1" x14ac:dyDescent="0.25">
      <c r="A366" s="43">
        <v>23743</v>
      </c>
      <c r="B366" s="56">
        <v>206.99970957339221</v>
      </c>
      <c r="C366" s="58">
        <v>26889</v>
      </c>
      <c r="D366" s="57">
        <f t="shared" si="10"/>
        <v>3.8167938931297662</v>
      </c>
      <c r="E366" s="42">
        <f t="shared" si="11"/>
        <v>15.955841131571002</v>
      </c>
    </row>
    <row r="367" spans="1:5" s="41" customFormat="1" x14ac:dyDescent="0.25">
      <c r="A367" s="43">
        <v>23774</v>
      </c>
      <c r="B367" s="56">
        <v>207.82992231232291</v>
      </c>
      <c r="C367" s="58">
        <v>26756.6</v>
      </c>
      <c r="D367" s="57">
        <f t="shared" si="10"/>
        <v>2.3160762942779023</v>
      </c>
      <c r="E367" s="42">
        <f t="shared" si="11"/>
        <v>14.245334175907232</v>
      </c>
    </row>
    <row r="368" spans="1:5" s="41" customFormat="1" x14ac:dyDescent="0.25">
      <c r="A368" s="43">
        <v>23802</v>
      </c>
      <c r="B368" s="56">
        <v>208.52176626143185</v>
      </c>
      <c r="C368" s="58">
        <v>26720.3</v>
      </c>
      <c r="D368" s="57">
        <f t="shared" si="10"/>
        <v>2.8668941979522078</v>
      </c>
      <c r="E368" s="42">
        <f t="shared" si="11"/>
        <v>12.123183054147502</v>
      </c>
    </row>
    <row r="369" spans="1:5" s="41" customFormat="1" x14ac:dyDescent="0.25">
      <c r="A369" s="43">
        <v>23833</v>
      </c>
      <c r="B369" s="56">
        <v>209.49034779018439</v>
      </c>
      <c r="C369" s="58">
        <v>26534.3</v>
      </c>
      <c r="D369" s="57">
        <f t="shared" si="10"/>
        <v>2.7834351663272194</v>
      </c>
      <c r="E369" s="42">
        <f t="shared" si="11"/>
        <v>13.122274186465898</v>
      </c>
    </row>
    <row r="370" spans="1:5" s="41" customFormat="1" x14ac:dyDescent="0.25">
      <c r="A370" s="43">
        <v>23863</v>
      </c>
      <c r="B370" s="56">
        <v>209.62871658000614</v>
      </c>
      <c r="C370" s="58">
        <v>26207</v>
      </c>
      <c r="D370" s="57">
        <f t="shared" si="10"/>
        <v>2.5727826675693954</v>
      </c>
      <c r="E370" s="42">
        <f t="shared" si="11"/>
        <v>11.018385156316191</v>
      </c>
    </row>
    <row r="371" spans="1:5" s="41" customFormat="1" x14ac:dyDescent="0.25">
      <c r="A371" s="43">
        <v>23894</v>
      </c>
      <c r="B371" s="56">
        <v>209.90545415964971</v>
      </c>
      <c r="C371" s="58">
        <v>26379.4</v>
      </c>
      <c r="D371" s="57">
        <f t="shared" si="10"/>
        <v>2.638700947225936</v>
      </c>
      <c r="E371" s="42">
        <f t="shared" si="11"/>
        <v>11.014598878045302</v>
      </c>
    </row>
    <row r="372" spans="1:5" s="41" customFormat="1" x14ac:dyDescent="0.25">
      <c r="A372" s="43">
        <v>23924</v>
      </c>
      <c r="B372" s="56">
        <v>208.93687263089723</v>
      </c>
      <c r="C372" s="58">
        <v>26086.3</v>
      </c>
      <c r="D372" s="57">
        <f t="shared" si="10"/>
        <v>1.2064343163538771</v>
      </c>
      <c r="E372" s="42">
        <f t="shared" si="11"/>
        <v>7.3112838866263408</v>
      </c>
    </row>
    <row r="373" spans="1:5" s="41" customFormat="1" x14ac:dyDescent="0.25">
      <c r="A373" s="43">
        <v>23955</v>
      </c>
      <c r="B373" s="56">
        <v>208.3833974716101</v>
      </c>
      <c r="C373" s="58">
        <v>26218.400000000001</v>
      </c>
      <c r="D373" s="57">
        <f t="shared" si="10"/>
        <v>-0.13262599469497927</v>
      </c>
      <c r="E373" s="42">
        <f t="shared" si="11"/>
        <v>6.49574315981023</v>
      </c>
    </row>
    <row r="374" spans="1:5" s="41" customFormat="1" x14ac:dyDescent="0.25">
      <c r="A374" s="43">
        <v>23986</v>
      </c>
      <c r="B374" s="56">
        <v>209.21361021054082</v>
      </c>
      <c r="C374" s="58">
        <v>25840.400000000001</v>
      </c>
      <c r="D374" s="57">
        <f t="shared" si="10"/>
        <v>1.6812373907195699</v>
      </c>
      <c r="E374" s="42">
        <f t="shared" si="11"/>
        <v>4.7361573287829417</v>
      </c>
    </row>
    <row r="375" spans="1:5" s="41" customFormat="1" x14ac:dyDescent="0.25">
      <c r="A375" s="43">
        <v>24016</v>
      </c>
      <c r="B375" s="56">
        <v>209.07524142071904</v>
      </c>
      <c r="C375" s="58">
        <v>26342.799999999999</v>
      </c>
      <c r="D375" s="57">
        <f t="shared" si="10"/>
        <v>1.7508417508417473</v>
      </c>
      <c r="E375" s="42">
        <f t="shared" si="11"/>
        <v>4.3766988137030394</v>
      </c>
    </row>
    <row r="376" spans="1:5" s="41" customFormat="1" x14ac:dyDescent="0.25">
      <c r="A376" s="43">
        <v>24047</v>
      </c>
      <c r="B376" s="56">
        <v>208.3833974716101</v>
      </c>
      <c r="C376" s="58">
        <v>27038.799999999999</v>
      </c>
      <c r="D376" s="57">
        <f t="shared" si="10"/>
        <v>0.40000000000000036</v>
      </c>
      <c r="E376" s="42">
        <f t="shared" si="11"/>
        <v>4.5107027729033078</v>
      </c>
    </row>
    <row r="377" spans="1:5" s="41" customFormat="1" x14ac:dyDescent="0.25">
      <c r="A377" s="43">
        <v>24077</v>
      </c>
      <c r="B377" s="56">
        <v>208.3833974716101</v>
      </c>
      <c r="C377" s="58">
        <v>29518.9</v>
      </c>
      <c r="D377" s="57">
        <f t="shared" si="10"/>
        <v>0.19960079840319889</v>
      </c>
      <c r="E377" s="42">
        <f t="shared" si="11"/>
        <v>6.7969841028646671</v>
      </c>
    </row>
    <row r="378" spans="1:5" s="41" customFormat="1" x14ac:dyDescent="0.25">
      <c r="A378" s="43">
        <v>24108</v>
      </c>
      <c r="B378" s="56">
        <v>209.07524142071904</v>
      </c>
      <c r="C378" s="58">
        <v>28834.400000000001</v>
      </c>
      <c r="D378" s="57">
        <f t="shared" si="10"/>
        <v>1.0026737967914645</v>
      </c>
      <c r="E378" s="42">
        <f t="shared" si="11"/>
        <v>7.234928781286043</v>
      </c>
    </row>
    <row r="379" spans="1:5" s="41" customFormat="1" x14ac:dyDescent="0.25">
      <c r="A379" s="43">
        <v>24139</v>
      </c>
      <c r="B379" s="56">
        <v>208.93687263089726</v>
      </c>
      <c r="C379" s="58">
        <v>28597.7</v>
      </c>
      <c r="D379" s="57">
        <f t="shared" si="10"/>
        <v>0.53262316910789309</v>
      </c>
      <c r="E379" s="42">
        <f t="shared" si="11"/>
        <v>6.8809191003341263</v>
      </c>
    </row>
    <row r="380" spans="1:5" s="41" customFormat="1" x14ac:dyDescent="0.25">
      <c r="A380" s="43">
        <v>24167</v>
      </c>
      <c r="B380" s="56">
        <v>208.52176626143188</v>
      </c>
      <c r="C380" s="58">
        <v>28514.400000000001</v>
      </c>
      <c r="D380" s="57">
        <f t="shared" si="10"/>
        <v>2.2204460492503131E-14</v>
      </c>
      <c r="E380" s="42">
        <f t="shared" si="11"/>
        <v>6.7143707218856097</v>
      </c>
    </row>
    <row r="381" spans="1:5" s="41" customFormat="1" x14ac:dyDescent="0.25">
      <c r="A381" s="43">
        <v>24198</v>
      </c>
      <c r="B381" s="56">
        <v>209.76708536982795</v>
      </c>
      <c r="C381" s="58">
        <v>28710</v>
      </c>
      <c r="D381" s="57">
        <f t="shared" si="10"/>
        <v>0.13210039630118242</v>
      </c>
      <c r="E381" s="42">
        <f t="shared" si="11"/>
        <v>8.1995756436009195</v>
      </c>
    </row>
    <row r="382" spans="1:5" s="41" customFormat="1" x14ac:dyDescent="0.25">
      <c r="A382" s="43">
        <v>24228</v>
      </c>
      <c r="B382" s="56">
        <v>209.76708536982795</v>
      </c>
      <c r="C382" s="58">
        <v>28012.3</v>
      </c>
      <c r="D382" s="57">
        <f t="shared" si="10"/>
        <v>6.6006600660073467E-2</v>
      </c>
      <c r="E382" s="42">
        <f t="shared" si="11"/>
        <v>6.8886175449307308</v>
      </c>
    </row>
    <row r="383" spans="1:5" s="41" customFormat="1" x14ac:dyDescent="0.25">
      <c r="A383" s="43">
        <v>24259</v>
      </c>
      <c r="B383" s="56">
        <v>210.59729810875865</v>
      </c>
      <c r="C383" s="58">
        <v>28288.400000000001</v>
      </c>
      <c r="D383" s="57">
        <f t="shared" si="10"/>
        <v>0.32959789057349642</v>
      </c>
      <c r="E383" s="42">
        <f t="shared" si="11"/>
        <v>7.2367074307982726</v>
      </c>
    </row>
    <row r="384" spans="1:5" s="41" customFormat="1" x14ac:dyDescent="0.25">
      <c r="A384" s="43">
        <v>24289</v>
      </c>
      <c r="B384" s="56">
        <v>211.98098600697651</v>
      </c>
      <c r="C384" s="58">
        <v>28238.1</v>
      </c>
      <c r="D384" s="57">
        <f t="shared" si="10"/>
        <v>1.4569536423840956</v>
      </c>
      <c r="E384" s="42">
        <f t="shared" si="11"/>
        <v>8.248774260818891</v>
      </c>
    </row>
    <row r="385" spans="1:5" s="41" customFormat="1" x14ac:dyDescent="0.25">
      <c r="A385" s="43">
        <v>24320</v>
      </c>
      <c r="B385" s="56">
        <v>213.22630511537258</v>
      </c>
      <c r="C385" s="58">
        <v>28536.400000000001</v>
      </c>
      <c r="D385" s="57">
        <f t="shared" si="10"/>
        <v>2.3240371845949293</v>
      </c>
      <c r="E385" s="42">
        <f t="shared" si="11"/>
        <v>8.8411192139871133</v>
      </c>
    </row>
    <row r="386" spans="1:5" s="41" customFormat="1" x14ac:dyDescent="0.25">
      <c r="A386" s="43">
        <v>24351</v>
      </c>
      <c r="B386" s="56">
        <v>213.22630511537258</v>
      </c>
      <c r="C386" s="58">
        <v>28305.9</v>
      </c>
      <c r="D386" s="57">
        <f t="shared" si="10"/>
        <v>1.9179894179893964</v>
      </c>
      <c r="E386" s="42">
        <f t="shared" si="11"/>
        <v>9.5412609711923899</v>
      </c>
    </row>
    <row r="387" spans="1:5" s="41" customFormat="1" x14ac:dyDescent="0.25">
      <c r="A387" s="43">
        <v>24381</v>
      </c>
      <c r="B387" s="56">
        <v>213.9181490644815</v>
      </c>
      <c r="C387" s="58">
        <v>28700</v>
      </c>
      <c r="D387" s="57">
        <f t="shared" si="10"/>
        <v>2.3163467902051371</v>
      </c>
      <c r="E387" s="42">
        <f t="shared" si="11"/>
        <v>8.9481755925717934</v>
      </c>
    </row>
    <row r="388" spans="1:5" s="41" customFormat="1" x14ac:dyDescent="0.25">
      <c r="A388" s="43">
        <v>24412</v>
      </c>
      <c r="B388" s="56">
        <v>214.19488664412506</v>
      </c>
      <c r="C388" s="58">
        <v>29551.1</v>
      </c>
      <c r="D388" s="57">
        <f t="shared" si="10"/>
        <v>2.7888446215139195</v>
      </c>
      <c r="E388" s="42">
        <f t="shared" si="11"/>
        <v>9.2914626388745027</v>
      </c>
    </row>
    <row r="389" spans="1:5" s="41" customFormat="1" x14ac:dyDescent="0.25">
      <c r="A389" s="43">
        <v>24442</v>
      </c>
      <c r="B389" s="56">
        <v>214.33325543394682</v>
      </c>
      <c r="C389" s="58">
        <v>32751.4</v>
      </c>
      <c r="D389" s="57">
        <f t="shared" si="10"/>
        <v>2.855245683930896</v>
      </c>
      <c r="E389" s="42">
        <f t="shared" si="11"/>
        <v>10.950611303266712</v>
      </c>
    </row>
    <row r="390" spans="1:5" s="41" customFormat="1" x14ac:dyDescent="0.25">
      <c r="A390" s="43">
        <v>24473</v>
      </c>
      <c r="B390" s="56">
        <v>215.99368091180824</v>
      </c>
      <c r="C390" s="58">
        <v>31349.200000000001</v>
      </c>
      <c r="D390" s="57">
        <f t="shared" si="10"/>
        <v>3.3090668431501769</v>
      </c>
      <c r="E390" s="42">
        <f t="shared" si="11"/>
        <v>8.7215270648947083</v>
      </c>
    </row>
    <row r="391" spans="1:5" s="41" customFormat="1" x14ac:dyDescent="0.25">
      <c r="A391" s="43">
        <v>24504</v>
      </c>
      <c r="B391" s="56">
        <v>217.37736881002607</v>
      </c>
      <c r="C391" s="58">
        <v>31271.9</v>
      </c>
      <c r="D391" s="57">
        <f t="shared" si="10"/>
        <v>4.0397350993376824</v>
      </c>
      <c r="E391" s="42">
        <f t="shared" si="11"/>
        <v>9.351101662021776</v>
      </c>
    </row>
    <row r="392" spans="1:5" s="41" customFormat="1" x14ac:dyDescent="0.25">
      <c r="A392" s="43">
        <v>24532</v>
      </c>
      <c r="B392" s="56">
        <v>217.79247517949145</v>
      </c>
      <c r="C392" s="58">
        <v>31076.3</v>
      </c>
      <c r="D392" s="57">
        <f t="shared" si="10"/>
        <v>4.4459190444591457</v>
      </c>
      <c r="E392" s="42">
        <f t="shared" si="11"/>
        <v>8.9845832281233218</v>
      </c>
    </row>
    <row r="393" spans="1:5" s="41" customFormat="1" x14ac:dyDescent="0.25">
      <c r="A393" s="43">
        <v>24563</v>
      </c>
      <c r="B393" s="56">
        <v>217.51573759984785</v>
      </c>
      <c r="C393" s="58">
        <v>30958.9</v>
      </c>
      <c r="D393" s="57">
        <f t="shared" si="10"/>
        <v>3.6939313984168276</v>
      </c>
      <c r="E393" s="42">
        <f t="shared" si="11"/>
        <v>7.8331591779867704</v>
      </c>
    </row>
    <row r="394" spans="1:5" s="41" customFormat="1" x14ac:dyDescent="0.25">
      <c r="A394" s="43">
        <v>24593</v>
      </c>
      <c r="B394" s="56">
        <v>216.13204970163</v>
      </c>
      <c r="C394" s="58">
        <v>30509.8</v>
      </c>
      <c r="D394" s="57">
        <f t="shared" si="10"/>
        <v>3.0343007915566655</v>
      </c>
      <c r="E394" s="42">
        <f t="shared" si="11"/>
        <v>8.9157263059441725</v>
      </c>
    </row>
    <row r="395" spans="1:5" s="41" customFormat="1" x14ac:dyDescent="0.25">
      <c r="A395" s="43">
        <v>24624</v>
      </c>
      <c r="B395" s="56">
        <v>215.02509938305573</v>
      </c>
      <c r="C395" s="58">
        <v>31202.2</v>
      </c>
      <c r="D395" s="57">
        <f t="shared" si="10"/>
        <v>2.102496714848856</v>
      </c>
      <c r="E395" s="42">
        <f t="shared" si="11"/>
        <v>10.300335119695703</v>
      </c>
    </row>
    <row r="396" spans="1:5" s="41" customFormat="1" x14ac:dyDescent="0.25">
      <c r="A396" s="43">
        <v>24654</v>
      </c>
      <c r="B396" s="56">
        <v>216.54715607109537</v>
      </c>
      <c r="C396" s="58">
        <v>31039.7</v>
      </c>
      <c r="D396" s="57">
        <f t="shared" si="10"/>
        <v>2.154046997388992</v>
      </c>
      <c r="E396" s="42">
        <f t="shared" si="11"/>
        <v>9.9213473994355326</v>
      </c>
    </row>
    <row r="397" spans="1:5" s="41" customFormat="1" x14ac:dyDescent="0.25">
      <c r="A397" s="43">
        <v>24685</v>
      </c>
      <c r="B397" s="56">
        <v>217.37736881002607</v>
      </c>
      <c r="C397" s="58">
        <v>31066.3</v>
      </c>
      <c r="D397" s="57">
        <f t="shared" si="10"/>
        <v>1.9467878001297345</v>
      </c>
      <c r="E397" s="42">
        <f t="shared" si="11"/>
        <v>8.8655191264490174</v>
      </c>
    </row>
    <row r="398" spans="1:5" s="41" customFormat="1" x14ac:dyDescent="0.25">
      <c r="A398" s="43">
        <v>24716</v>
      </c>
      <c r="B398" s="56">
        <v>219.03779428788755</v>
      </c>
      <c r="C398" s="58">
        <v>30905.200000000001</v>
      </c>
      <c r="D398" s="57">
        <f t="shared" si="10"/>
        <v>2.7255029201816772</v>
      </c>
      <c r="E398" s="42">
        <f t="shared" si="11"/>
        <v>9.182891199361265</v>
      </c>
    </row>
    <row r="399" spans="1:5" s="41" customFormat="1" x14ac:dyDescent="0.25">
      <c r="A399" s="43">
        <v>24746</v>
      </c>
      <c r="B399" s="56">
        <v>219.72963823699646</v>
      </c>
      <c r="C399" s="58">
        <v>31324.6</v>
      </c>
      <c r="D399" s="57">
        <f t="shared" si="10"/>
        <v>2.7166882276843163</v>
      </c>
      <c r="E399" s="42">
        <f t="shared" si="11"/>
        <v>9.1449477351916322</v>
      </c>
    </row>
    <row r="400" spans="1:5" s="41" customFormat="1" x14ac:dyDescent="0.25">
      <c r="A400" s="43">
        <v>24777</v>
      </c>
      <c r="B400" s="56">
        <v>219.31453186753109</v>
      </c>
      <c r="C400" s="58">
        <v>31864.2</v>
      </c>
      <c r="D400" s="57">
        <f t="shared" si="10"/>
        <v>2.3901808785529388</v>
      </c>
      <c r="E400" s="42">
        <f t="shared" si="11"/>
        <v>7.8274581995255721</v>
      </c>
    </row>
    <row r="401" spans="1:5" s="41" customFormat="1" x14ac:dyDescent="0.25">
      <c r="A401" s="43">
        <v>24807</v>
      </c>
      <c r="B401" s="56">
        <v>218.06921275913501</v>
      </c>
      <c r="C401" s="58">
        <v>35386.800000000003</v>
      </c>
      <c r="D401" s="57">
        <f t="shared" si="10"/>
        <v>1.7430600387346562</v>
      </c>
      <c r="E401" s="42">
        <f t="shared" si="11"/>
        <v>8.0466789205957632</v>
      </c>
    </row>
    <row r="402" spans="1:5" s="41" customFormat="1" x14ac:dyDescent="0.25">
      <c r="A402" s="43">
        <v>24838</v>
      </c>
      <c r="B402" s="56">
        <v>218.62268791842217</v>
      </c>
      <c r="C402" s="58">
        <v>33846.400000000001</v>
      </c>
      <c r="D402" s="57">
        <f t="shared" si="10"/>
        <v>1.2171684817424699</v>
      </c>
      <c r="E402" s="42">
        <f t="shared" si="11"/>
        <v>7.9657535120513545</v>
      </c>
    </row>
    <row r="403" spans="1:5" s="41" customFormat="1" x14ac:dyDescent="0.25">
      <c r="A403" s="43">
        <v>24869</v>
      </c>
      <c r="B403" s="56">
        <v>218.62268791842217</v>
      </c>
      <c r="C403" s="58">
        <v>34128</v>
      </c>
      <c r="D403" s="57">
        <f t="shared" ref="D403:D466" si="12">((B403/B391)-1)*100</f>
        <v>0.57288351368556256</v>
      </c>
      <c r="E403" s="42">
        <f t="shared" ref="E403:E466" si="13">((C403/C391)-1)*100</f>
        <v>9.1331195098474982</v>
      </c>
    </row>
    <row r="404" spans="1:5" s="41" customFormat="1" x14ac:dyDescent="0.25">
      <c r="A404" s="43">
        <v>24898</v>
      </c>
      <c r="B404" s="56">
        <v>220.42148218610541</v>
      </c>
      <c r="C404" s="58">
        <v>34117.1</v>
      </c>
      <c r="D404" s="57">
        <f t="shared" si="12"/>
        <v>1.2071156289707785</v>
      </c>
      <c r="E404" s="42">
        <f t="shared" si="13"/>
        <v>9.7849486586240921</v>
      </c>
    </row>
    <row r="405" spans="1:5" s="41" customFormat="1" x14ac:dyDescent="0.25">
      <c r="A405" s="43">
        <v>24929</v>
      </c>
      <c r="B405" s="56">
        <v>222.0819076639668</v>
      </c>
      <c r="C405" s="58">
        <v>34396.800000000003</v>
      </c>
      <c r="D405" s="57">
        <f t="shared" si="12"/>
        <v>2.0992366412213803</v>
      </c>
      <c r="E405" s="42">
        <f t="shared" si="13"/>
        <v>11.104722713016301</v>
      </c>
    </row>
    <row r="406" spans="1:5" s="41" customFormat="1" x14ac:dyDescent="0.25">
      <c r="A406" s="43">
        <v>24959</v>
      </c>
      <c r="B406" s="56">
        <v>223.7423331418282</v>
      </c>
      <c r="C406" s="58">
        <v>34082.5</v>
      </c>
      <c r="D406" s="57">
        <f t="shared" si="12"/>
        <v>3.5211267605633534</v>
      </c>
      <c r="E406" s="42">
        <f t="shared" si="13"/>
        <v>11.71000793187762</v>
      </c>
    </row>
    <row r="407" spans="1:5" s="41" customFormat="1" x14ac:dyDescent="0.25">
      <c r="A407" s="43">
        <v>24990</v>
      </c>
      <c r="B407" s="56">
        <v>221.94353887414499</v>
      </c>
      <c r="C407" s="58">
        <v>34038.199999999997</v>
      </c>
      <c r="D407" s="57">
        <f t="shared" si="12"/>
        <v>3.2175032175032037</v>
      </c>
      <c r="E407" s="42">
        <f t="shared" si="13"/>
        <v>9.0891026914768691</v>
      </c>
    </row>
    <row r="408" spans="1:5" s="41" customFormat="1" x14ac:dyDescent="0.25">
      <c r="A408" s="43">
        <v>25020</v>
      </c>
      <c r="B408" s="56">
        <v>221.39006371485783</v>
      </c>
      <c r="C408" s="58">
        <v>34291.599999999999</v>
      </c>
      <c r="D408" s="57">
        <f t="shared" si="12"/>
        <v>2.2364217252395902</v>
      </c>
      <c r="E408" s="42">
        <f t="shared" si="13"/>
        <v>10.476583214399614</v>
      </c>
    </row>
    <row r="409" spans="1:5" s="41" customFormat="1" x14ac:dyDescent="0.25">
      <c r="A409" s="43">
        <v>25051</v>
      </c>
      <c r="B409" s="56">
        <v>222.49701403343215</v>
      </c>
      <c r="C409" s="58">
        <v>34566.6</v>
      </c>
      <c r="D409" s="57">
        <f t="shared" si="12"/>
        <v>2.3551877784850461</v>
      </c>
      <c r="E409" s="42">
        <f t="shared" si="13"/>
        <v>11.267193067729341</v>
      </c>
    </row>
    <row r="410" spans="1:5" s="41" customFormat="1" x14ac:dyDescent="0.25">
      <c r="A410" s="43">
        <v>25082</v>
      </c>
      <c r="B410" s="56">
        <v>223.18885798254109</v>
      </c>
      <c r="C410" s="58">
        <v>34472.6</v>
      </c>
      <c r="D410" s="57">
        <f t="shared" si="12"/>
        <v>1.8951358180669509</v>
      </c>
      <c r="E410" s="42">
        <f t="shared" si="13"/>
        <v>11.543041300493107</v>
      </c>
    </row>
    <row r="411" spans="1:5" s="41" customFormat="1" x14ac:dyDescent="0.25">
      <c r="A411" s="43">
        <v>25112</v>
      </c>
      <c r="B411" s="56">
        <v>222.49701403343215</v>
      </c>
      <c r="C411" s="58">
        <v>35014</v>
      </c>
      <c r="D411" s="57">
        <f t="shared" si="12"/>
        <v>1.2594458438286882</v>
      </c>
      <c r="E411" s="42">
        <f t="shared" si="13"/>
        <v>11.777963645186219</v>
      </c>
    </row>
    <row r="412" spans="1:5" s="41" customFormat="1" x14ac:dyDescent="0.25">
      <c r="A412" s="43">
        <v>25143</v>
      </c>
      <c r="B412" s="56">
        <v>222.91212040289747</v>
      </c>
      <c r="C412" s="58">
        <v>35870.800000000003</v>
      </c>
      <c r="D412" s="57">
        <f t="shared" si="12"/>
        <v>1.6403785488958711</v>
      </c>
      <c r="E412" s="42">
        <f t="shared" si="13"/>
        <v>12.573985852461389</v>
      </c>
    </row>
    <row r="413" spans="1:5" s="41" customFormat="1" x14ac:dyDescent="0.25">
      <c r="A413" s="43">
        <v>25173</v>
      </c>
      <c r="B413" s="56">
        <v>222.49701403343212</v>
      </c>
      <c r="C413" s="58">
        <v>39991.300000000003</v>
      </c>
      <c r="D413" s="57">
        <f t="shared" si="12"/>
        <v>2.0304568527918621</v>
      </c>
      <c r="E413" s="42">
        <f t="shared" si="13"/>
        <v>13.011914047045781</v>
      </c>
    </row>
    <row r="414" spans="1:5" s="41" customFormat="1" x14ac:dyDescent="0.25">
      <c r="A414" s="43">
        <v>25204</v>
      </c>
      <c r="B414" s="56">
        <v>223.4655955621846</v>
      </c>
      <c r="C414" s="58">
        <v>38811.9</v>
      </c>
      <c r="D414" s="57">
        <f t="shared" si="12"/>
        <v>2.2151898734176889</v>
      </c>
      <c r="E414" s="42">
        <f t="shared" si="13"/>
        <v>14.670688758627204</v>
      </c>
    </row>
    <row r="415" spans="1:5" s="41" customFormat="1" x14ac:dyDescent="0.25">
      <c r="A415" s="43">
        <v>25235</v>
      </c>
      <c r="B415" s="56">
        <v>224.26764185638436</v>
      </c>
      <c r="C415" s="58">
        <v>37782.6</v>
      </c>
      <c r="D415" s="57">
        <f t="shared" si="12"/>
        <v>2.5820531216177223</v>
      </c>
      <c r="E415" s="42">
        <f t="shared" si="13"/>
        <v>10.708509142053435</v>
      </c>
    </row>
    <row r="416" spans="1:5" s="41" customFormat="1" x14ac:dyDescent="0.25">
      <c r="A416" s="43">
        <v>25263</v>
      </c>
      <c r="B416" s="56">
        <v>224.48899585989076</v>
      </c>
      <c r="C416" s="58">
        <v>38050.800000000003</v>
      </c>
      <c r="D416" s="57">
        <f t="shared" si="12"/>
        <v>1.8453345079818995</v>
      </c>
      <c r="E416" s="42">
        <f t="shared" si="13"/>
        <v>11.529995222337197</v>
      </c>
    </row>
    <row r="417" spans="1:5" s="41" customFormat="1" x14ac:dyDescent="0.25">
      <c r="A417" s="43">
        <v>25294</v>
      </c>
      <c r="B417" s="56">
        <v>225.09744477073491</v>
      </c>
      <c r="C417" s="58">
        <v>37735.9</v>
      </c>
      <c r="D417" s="57">
        <f t="shared" si="12"/>
        <v>1.3578490650084429</v>
      </c>
      <c r="E417" s="42">
        <f t="shared" si="13"/>
        <v>9.7075890780537577</v>
      </c>
    </row>
    <row r="418" spans="1:5" s="41" customFormat="1" x14ac:dyDescent="0.25">
      <c r="A418" s="43">
        <v>25324</v>
      </c>
      <c r="B418" s="56">
        <v>225.09744477073491</v>
      </c>
      <c r="C418" s="58">
        <v>37499.1</v>
      </c>
      <c r="D418" s="57">
        <f t="shared" si="12"/>
        <v>0.60565723521248671</v>
      </c>
      <c r="E418" s="42">
        <f t="shared" si="13"/>
        <v>10.024499376512864</v>
      </c>
    </row>
    <row r="419" spans="1:5" s="41" customFormat="1" x14ac:dyDescent="0.25">
      <c r="A419" s="43">
        <v>25355</v>
      </c>
      <c r="B419" s="56">
        <v>225.8995909243082</v>
      </c>
      <c r="C419" s="58">
        <v>37878.800000000003</v>
      </c>
      <c r="D419" s="57">
        <f t="shared" si="12"/>
        <v>1.7824587596607211</v>
      </c>
      <c r="E419" s="42">
        <f t="shared" si="13"/>
        <v>11.283205339882851</v>
      </c>
    </row>
    <row r="420" spans="1:5" s="41" customFormat="1" x14ac:dyDescent="0.25">
      <c r="A420" s="43">
        <v>25385</v>
      </c>
      <c r="B420" s="56">
        <v>226.75705059943601</v>
      </c>
      <c r="C420" s="58">
        <v>37981.9</v>
      </c>
      <c r="D420" s="57">
        <f t="shared" si="12"/>
        <v>2.4242221148148113</v>
      </c>
      <c r="E420" s="42">
        <f t="shared" si="13"/>
        <v>10.761527604427922</v>
      </c>
    </row>
    <row r="421" spans="1:5" s="41" customFormat="1" x14ac:dyDescent="0.25">
      <c r="A421" s="43">
        <v>25416</v>
      </c>
      <c r="B421" s="56">
        <v>227.00606136371968</v>
      </c>
      <c r="C421" s="58">
        <v>37991</v>
      </c>
      <c r="D421" s="57">
        <f t="shared" si="12"/>
        <v>2.0265653226294589</v>
      </c>
      <c r="E421" s="42">
        <f t="shared" si="13"/>
        <v>9.9066729154733135</v>
      </c>
    </row>
    <row r="422" spans="1:5" s="41" customFormat="1" x14ac:dyDescent="0.25">
      <c r="A422" s="43">
        <v>25447</v>
      </c>
      <c r="B422" s="56">
        <v>229.13583227042122</v>
      </c>
      <c r="C422" s="58">
        <v>37450</v>
      </c>
      <c r="D422" s="57">
        <f t="shared" si="12"/>
        <v>2.6645480162568624</v>
      </c>
      <c r="E422" s="42">
        <f t="shared" si="13"/>
        <v>8.6370044615143637</v>
      </c>
    </row>
    <row r="423" spans="1:5" s="41" customFormat="1" x14ac:dyDescent="0.25">
      <c r="A423" s="43">
        <v>25477</v>
      </c>
      <c r="B423" s="56">
        <v>231.54227071666239</v>
      </c>
      <c r="C423" s="58">
        <v>37949.4</v>
      </c>
      <c r="D423" s="57">
        <f t="shared" si="12"/>
        <v>4.0653384597202358</v>
      </c>
      <c r="E423" s="42">
        <f t="shared" si="13"/>
        <v>8.3835037413606095</v>
      </c>
    </row>
    <row r="424" spans="1:5" s="41" customFormat="1" x14ac:dyDescent="0.25">
      <c r="A424" s="43">
        <v>25508</v>
      </c>
      <c r="B424" s="56">
        <v>231.56992747743965</v>
      </c>
      <c r="C424" s="58">
        <v>38941.199999999997</v>
      </c>
      <c r="D424" s="57">
        <f t="shared" si="12"/>
        <v>3.8839552819711187</v>
      </c>
      <c r="E424" s="42">
        <f t="shared" si="13"/>
        <v>8.559608372269345</v>
      </c>
    </row>
    <row r="425" spans="1:5" s="41" customFormat="1" x14ac:dyDescent="0.25">
      <c r="A425" s="43">
        <v>25538</v>
      </c>
      <c r="B425" s="56">
        <v>233.31250361742997</v>
      </c>
      <c r="C425" s="58">
        <v>44340</v>
      </c>
      <c r="D425" s="57">
        <f t="shared" si="12"/>
        <v>4.8609594294927172</v>
      </c>
      <c r="E425" s="42">
        <f t="shared" si="13"/>
        <v>10.874115120038596</v>
      </c>
    </row>
    <row r="426" spans="1:5" s="41" customFormat="1" x14ac:dyDescent="0.25">
      <c r="A426" s="43">
        <v>25569</v>
      </c>
      <c r="B426" s="56">
        <v>235.08273651819752</v>
      </c>
      <c r="C426" s="58">
        <v>41673.199999999997</v>
      </c>
      <c r="D426" s="57">
        <f t="shared" si="12"/>
        <v>5.1986261808163459</v>
      </c>
      <c r="E426" s="42">
        <f t="shared" si="13"/>
        <v>7.3722234675447362</v>
      </c>
    </row>
    <row r="427" spans="1:5" s="41" customFormat="1" x14ac:dyDescent="0.25">
      <c r="A427" s="43">
        <v>25600</v>
      </c>
      <c r="B427" s="56">
        <v>235.05507975742029</v>
      </c>
      <c r="C427" s="58">
        <v>41185.699999999997</v>
      </c>
      <c r="D427" s="57">
        <f t="shared" si="12"/>
        <v>4.8100732730511186</v>
      </c>
      <c r="E427" s="42">
        <f t="shared" si="13"/>
        <v>9.0070561581256925</v>
      </c>
    </row>
    <row r="428" spans="1:5" s="41" customFormat="1" x14ac:dyDescent="0.25">
      <c r="A428" s="43">
        <v>25628</v>
      </c>
      <c r="B428" s="56">
        <v>235.74659882444843</v>
      </c>
      <c r="C428" s="58">
        <v>41969.2</v>
      </c>
      <c r="D428" s="57">
        <f t="shared" si="12"/>
        <v>5.0147682836016783</v>
      </c>
      <c r="E428" s="42">
        <f t="shared" si="13"/>
        <v>10.297812398162431</v>
      </c>
    </row>
    <row r="429" spans="1:5" s="41" customFormat="1" x14ac:dyDescent="0.25">
      <c r="A429" s="43">
        <v>25659</v>
      </c>
      <c r="B429" s="56">
        <v>236.05082327987046</v>
      </c>
      <c r="C429" s="58">
        <v>41460.1</v>
      </c>
      <c r="D429" s="57">
        <f t="shared" si="12"/>
        <v>4.8660607943780576</v>
      </c>
      <c r="E429" s="42">
        <f t="shared" si="13"/>
        <v>9.8691166766924798</v>
      </c>
    </row>
    <row r="430" spans="1:5" s="41" customFormat="1" x14ac:dyDescent="0.25">
      <c r="A430" s="43">
        <v>25689</v>
      </c>
      <c r="B430" s="56">
        <v>236.54874496354302</v>
      </c>
      <c r="C430" s="58">
        <v>41262.199999999997</v>
      </c>
      <c r="D430" s="57">
        <f t="shared" si="12"/>
        <v>5.0872635202373839</v>
      </c>
      <c r="E430" s="42">
        <f t="shared" si="13"/>
        <v>10.035174177513584</v>
      </c>
    </row>
    <row r="431" spans="1:5" s="41" customFormat="1" x14ac:dyDescent="0.25">
      <c r="A431" s="43">
        <v>25720</v>
      </c>
      <c r="B431" s="56">
        <v>237.98709664811125</v>
      </c>
      <c r="C431" s="58">
        <v>41543.300000000003</v>
      </c>
      <c r="D431" s="57">
        <f t="shared" si="12"/>
        <v>5.3508311698772237</v>
      </c>
      <c r="E431" s="42">
        <f t="shared" si="13"/>
        <v>9.6742769042313945</v>
      </c>
    </row>
    <row r="432" spans="1:5" s="41" customFormat="1" x14ac:dyDescent="0.25">
      <c r="A432" s="43">
        <v>25750</v>
      </c>
      <c r="B432" s="56">
        <v>239.14878079313985</v>
      </c>
      <c r="C432" s="58">
        <v>41899.599999999999</v>
      </c>
      <c r="D432" s="57">
        <f t="shared" si="12"/>
        <v>5.4647607035574364</v>
      </c>
      <c r="E432" s="42">
        <f t="shared" si="13"/>
        <v>10.314649872702519</v>
      </c>
    </row>
    <row r="433" spans="1:5" s="41" customFormat="1" x14ac:dyDescent="0.25">
      <c r="A433" s="43">
        <v>25781</v>
      </c>
      <c r="B433" s="56">
        <v>240.25515140213517</v>
      </c>
      <c r="C433" s="58">
        <v>41625.4</v>
      </c>
      <c r="D433" s="57">
        <f t="shared" si="12"/>
        <v>5.8364476960759193</v>
      </c>
      <c r="E433" s="42">
        <f t="shared" si="13"/>
        <v>9.5664762706956896</v>
      </c>
    </row>
    <row r="434" spans="1:5" s="41" customFormat="1" x14ac:dyDescent="0.25">
      <c r="A434" s="43">
        <v>25812</v>
      </c>
      <c r="B434" s="56">
        <v>240.83604339709686</v>
      </c>
      <c r="C434" s="58">
        <v>41056.1</v>
      </c>
      <c r="D434" s="57">
        <f t="shared" si="12"/>
        <v>5.1062337176785544</v>
      </c>
      <c r="E434" s="42">
        <f t="shared" si="13"/>
        <v>9.6291054739652928</v>
      </c>
    </row>
    <row r="435" spans="1:5" s="41" customFormat="1" x14ac:dyDescent="0.25">
      <c r="A435" s="43">
        <v>25842</v>
      </c>
      <c r="B435" s="56">
        <v>240.9190136939074</v>
      </c>
      <c r="C435" s="58">
        <v>42117.2</v>
      </c>
      <c r="D435" s="57">
        <f t="shared" si="12"/>
        <v>4.0496894792568128</v>
      </c>
      <c r="E435" s="42">
        <f t="shared" si="13"/>
        <v>10.982518827702137</v>
      </c>
    </row>
    <row r="436" spans="1:5" s="41" customFormat="1" x14ac:dyDescent="0.25">
      <c r="A436" s="43">
        <v>25873</v>
      </c>
      <c r="B436" s="56">
        <v>242.21908153115322</v>
      </c>
      <c r="C436" s="58">
        <v>43843.1</v>
      </c>
      <c r="D436" s="57">
        <f t="shared" si="12"/>
        <v>4.5986774576984191</v>
      </c>
      <c r="E436" s="42">
        <f t="shared" si="13"/>
        <v>12.587953119061556</v>
      </c>
    </row>
    <row r="437" spans="1:5" s="41" customFormat="1" x14ac:dyDescent="0.25">
      <c r="A437" s="43">
        <v>25903</v>
      </c>
      <c r="B437" s="56">
        <v>244.26588212656557</v>
      </c>
      <c r="C437" s="58">
        <v>49012.7</v>
      </c>
      <c r="D437" s="57">
        <f t="shared" si="12"/>
        <v>4.6947241743615198</v>
      </c>
      <c r="E437" s="42">
        <f t="shared" si="13"/>
        <v>10.538340099233201</v>
      </c>
    </row>
    <row r="438" spans="1:5" s="41" customFormat="1" x14ac:dyDescent="0.25">
      <c r="A438" s="43">
        <v>25934</v>
      </c>
      <c r="B438" s="56">
        <v>246.67232057280671</v>
      </c>
      <c r="C438" s="58">
        <v>45462.8</v>
      </c>
      <c r="D438" s="57">
        <f t="shared" si="12"/>
        <v>4.9300021882772604</v>
      </c>
      <c r="E438" s="42">
        <f t="shared" si="13"/>
        <v>9.093614121305805</v>
      </c>
    </row>
    <row r="439" spans="1:5" s="41" customFormat="1" x14ac:dyDescent="0.25">
      <c r="A439" s="43">
        <v>25965</v>
      </c>
      <c r="B439" s="56">
        <v>247.6957208705129</v>
      </c>
      <c r="C439" s="58">
        <v>45064.9</v>
      </c>
      <c r="D439" s="57">
        <f t="shared" si="12"/>
        <v>5.3777357741589427</v>
      </c>
      <c r="E439" s="42">
        <f t="shared" si="13"/>
        <v>9.4188031282702589</v>
      </c>
    </row>
    <row r="440" spans="1:5" s="41" customFormat="1" x14ac:dyDescent="0.25">
      <c r="A440" s="43">
        <v>25993</v>
      </c>
      <c r="B440" s="56">
        <v>248.63615085692993</v>
      </c>
      <c r="C440" s="58">
        <v>44454.3</v>
      </c>
      <c r="D440" s="57">
        <f t="shared" si="12"/>
        <v>5.4675452781738132</v>
      </c>
      <c r="E440" s="42">
        <f t="shared" si="13"/>
        <v>5.9212470097119052</v>
      </c>
    </row>
    <row r="441" spans="1:5" s="41" customFormat="1" x14ac:dyDescent="0.25">
      <c r="A441" s="43">
        <v>26024</v>
      </c>
      <c r="B441" s="56">
        <v>249.90856191891979</v>
      </c>
      <c r="C441" s="58">
        <v>45347.4</v>
      </c>
      <c r="D441" s="57">
        <f t="shared" si="12"/>
        <v>5.8706588888356004</v>
      </c>
      <c r="E441" s="42">
        <f t="shared" si="13"/>
        <v>9.3760024698445132</v>
      </c>
    </row>
    <row r="442" spans="1:5" s="41" customFormat="1" x14ac:dyDescent="0.25">
      <c r="A442" s="43">
        <v>26054</v>
      </c>
      <c r="B442" s="56">
        <v>250.43414037784825</v>
      </c>
      <c r="C442" s="58">
        <v>44329.5</v>
      </c>
      <c r="D442" s="57">
        <f t="shared" si="12"/>
        <v>5.8699932719766812</v>
      </c>
      <c r="E442" s="42">
        <f t="shared" si="13"/>
        <v>7.4336802206377728</v>
      </c>
    </row>
    <row r="443" spans="1:5" s="41" customFormat="1" x14ac:dyDescent="0.25">
      <c r="A443" s="43">
        <v>26085</v>
      </c>
      <c r="B443" s="56">
        <v>251.56816774762092</v>
      </c>
      <c r="C443" s="58">
        <v>44473.5</v>
      </c>
      <c r="D443" s="57">
        <f t="shared" si="12"/>
        <v>5.7066417846975526</v>
      </c>
      <c r="E443" s="42">
        <f t="shared" si="13"/>
        <v>7.0533635989437515</v>
      </c>
    </row>
    <row r="444" spans="1:5" s="41" customFormat="1" x14ac:dyDescent="0.25">
      <c r="A444" s="43">
        <v>26115</v>
      </c>
      <c r="B444" s="56">
        <v>251.37457036426528</v>
      </c>
      <c r="C444" s="58">
        <v>44870.9</v>
      </c>
      <c r="D444" s="57">
        <f t="shared" si="12"/>
        <v>5.112210704390141</v>
      </c>
      <c r="E444" s="42">
        <f t="shared" si="13"/>
        <v>7.091475813611603</v>
      </c>
    </row>
    <row r="445" spans="1:5" s="41" customFormat="1" x14ac:dyDescent="0.25">
      <c r="A445" s="43">
        <v>26146</v>
      </c>
      <c r="B445" s="56">
        <v>253.67028187906652</v>
      </c>
      <c r="C445" s="58">
        <v>45023.5</v>
      </c>
      <c r="D445" s="57">
        <f t="shared" si="12"/>
        <v>5.5837014934499107</v>
      </c>
      <c r="E445" s="42">
        <f t="shared" si="13"/>
        <v>8.1635251553138222</v>
      </c>
    </row>
    <row r="446" spans="1:5" s="41" customFormat="1" x14ac:dyDescent="0.25">
      <c r="A446" s="43">
        <v>26177</v>
      </c>
      <c r="B446" s="56">
        <v>254.50008479341705</v>
      </c>
      <c r="C446" s="58">
        <v>43990.400000000001</v>
      </c>
      <c r="D446" s="57">
        <f t="shared" si="12"/>
        <v>5.6735865627017157</v>
      </c>
      <c r="E446" s="42">
        <f t="shared" si="13"/>
        <v>7.1470500120566882</v>
      </c>
    </row>
    <row r="447" spans="1:5" s="41" customFormat="1" x14ac:dyDescent="0.25">
      <c r="A447" s="43">
        <v>26207</v>
      </c>
      <c r="B447" s="56">
        <v>254.7490955577008</v>
      </c>
      <c r="C447" s="58">
        <v>44528.7</v>
      </c>
      <c r="D447" s="57">
        <f t="shared" si="12"/>
        <v>5.7405522510418416</v>
      </c>
      <c r="E447" s="42">
        <f t="shared" si="13"/>
        <v>5.7256892670927817</v>
      </c>
    </row>
    <row r="448" spans="1:5" s="41" customFormat="1" x14ac:dyDescent="0.25">
      <c r="A448" s="43">
        <v>26238</v>
      </c>
      <c r="B448" s="56">
        <v>255.16394709966801</v>
      </c>
      <c r="C448" s="58">
        <v>46584.6</v>
      </c>
      <c r="D448" s="57">
        <f t="shared" si="12"/>
        <v>5.3442798505739741</v>
      </c>
      <c r="E448" s="42">
        <f t="shared" si="13"/>
        <v>6.2529793741774586</v>
      </c>
    </row>
    <row r="449" spans="1:5" s="41" customFormat="1" x14ac:dyDescent="0.25">
      <c r="A449" s="43">
        <v>26268</v>
      </c>
      <c r="B449" s="56">
        <v>256.38104462562467</v>
      </c>
      <c r="C449" s="58">
        <v>53060.3</v>
      </c>
      <c r="D449" s="57">
        <f t="shared" si="12"/>
        <v>4.9598259051101046</v>
      </c>
      <c r="E449" s="42">
        <f t="shared" si="13"/>
        <v>8.2582677550920636</v>
      </c>
    </row>
    <row r="450" spans="1:5" s="41" customFormat="1" x14ac:dyDescent="0.25">
      <c r="A450" s="43">
        <v>26299</v>
      </c>
      <c r="B450" s="56">
        <v>257.51507199539736</v>
      </c>
      <c r="C450" s="58">
        <v>50840.9</v>
      </c>
      <c r="D450" s="57">
        <f t="shared" si="12"/>
        <v>4.3956092833651983</v>
      </c>
      <c r="E450" s="42">
        <f t="shared" si="13"/>
        <v>11.829671731613534</v>
      </c>
    </row>
    <row r="451" spans="1:5" s="41" customFormat="1" x14ac:dyDescent="0.25">
      <c r="A451" s="43">
        <v>26330</v>
      </c>
      <c r="B451" s="56">
        <v>258.3172181489706</v>
      </c>
      <c r="C451" s="58">
        <v>50445.4</v>
      </c>
      <c r="D451" s="57">
        <f t="shared" si="12"/>
        <v>4.288123041096159</v>
      </c>
      <c r="E451" s="42">
        <f t="shared" si="13"/>
        <v>11.939447330405706</v>
      </c>
    </row>
    <row r="452" spans="1:5" s="41" customFormat="1" x14ac:dyDescent="0.25">
      <c r="A452" s="43">
        <v>26359</v>
      </c>
      <c r="B452" s="56">
        <v>259.72791305828287</v>
      </c>
      <c r="C452" s="58">
        <v>50052.800000000003</v>
      </c>
      <c r="D452" s="57">
        <f t="shared" si="12"/>
        <v>4.4610416317679258</v>
      </c>
      <c r="E452" s="42">
        <f t="shared" si="13"/>
        <v>12.593832317683562</v>
      </c>
    </row>
    <row r="453" spans="1:5" s="41" customFormat="1" x14ac:dyDescent="0.25">
      <c r="A453" s="43">
        <v>26390</v>
      </c>
      <c r="B453" s="56">
        <v>261.35986211172803</v>
      </c>
      <c r="C453" s="58">
        <v>49934.8</v>
      </c>
      <c r="D453" s="57">
        <f t="shared" si="12"/>
        <v>4.5821960259702976</v>
      </c>
      <c r="E453" s="42">
        <f t="shared" si="13"/>
        <v>10.116125731574478</v>
      </c>
    </row>
    <row r="454" spans="1:5" s="41" customFormat="1" x14ac:dyDescent="0.25">
      <c r="A454" s="43">
        <v>26420</v>
      </c>
      <c r="B454" s="56">
        <v>261.88534072576169</v>
      </c>
      <c r="C454" s="58">
        <v>49937.7</v>
      </c>
      <c r="D454" s="57">
        <f t="shared" si="12"/>
        <v>4.5725396428123455</v>
      </c>
      <c r="E454" s="42">
        <f t="shared" si="13"/>
        <v>12.651169086048796</v>
      </c>
    </row>
    <row r="455" spans="1:5" s="41" customFormat="1" x14ac:dyDescent="0.25">
      <c r="A455" s="43">
        <v>26451</v>
      </c>
      <c r="B455" s="56">
        <v>263.82151424910762</v>
      </c>
      <c r="C455" s="58">
        <v>51169</v>
      </c>
      <c r="D455" s="57">
        <f t="shared" si="12"/>
        <v>4.8707857640317709</v>
      </c>
      <c r="E455" s="42">
        <f t="shared" si="13"/>
        <v>15.055032772325095</v>
      </c>
    </row>
    <row r="456" spans="1:5" s="41" customFormat="1" x14ac:dyDescent="0.25">
      <c r="A456" s="43">
        <v>26481</v>
      </c>
      <c r="B456" s="56">
        <v>264.81735761645274</v>
      </c>
      <c r="C456" s="58">
        <v>51461.8</v>
      </c>
      <c r="D456" s="57">
        <f t="shared" si="12"/>
        <v>5.3477116769240496</v>
      </c>
      <c r="E456" s="42">
        <f t="shared" si="13"/>
        <v>14.688584360910962</v>
      </c>
    </row>
    <row r="457" spans="1:5" s="41" customFormat="1" x14ac:dyDescent="0.25">
      <c r="A457" s="43">
        <v>26512</v>
      </c>
      <c r="B457" s="56">
        <v>266.55993375644306</v>
      </c>
      <c r="C457" s="58">
        <v>52365.599999999999</v>
      </c>
      <c r="D457" s="57">
        <f t="shared" si="12"/>
        <v>5.0812620942020548</v>
      </c>
      <c r="E457" s="42">
        <f t="shared" si="13"/>
        <v>16.307261763301373</v>
      </c>
    </row>
    <row r="458" spans="1:5" s="41" customFormat="1" x14ac:dyDescent="0.25">
      <c r="A458" s="43">
        <v>26543</v>
      </c>
      <c r="B458" s="56">
        <v>267.77693143750486</v>
      </c>
      <c r="C458" s="58">
        <v>51907.199999999997</v>
      </c>
      <c r="D458" s="57">
        <f t="shared" si="12"/>
        <v>5.2168338784110535</v>
      </c>
      <c r="E458" s="42">
        <f t="shared" si="13"/>
        <v>17.996653815377893</v>
      </c>
    </row>
    <row r="459" spans="1:5" s="41" customFormat="1" x14ac:dyDescent="0.25">
      <c r="A459" s="43">
        <v>26573</v>
      </c>
      <c r="B459" s="56">
        <v>267.97052882086047</v>
      </c>
      <c r="C459" s="58">
        <v>53311.8</v>
      </c>
      <c r="D459" s="57">
        <f t="shared" si="12"/>
        <v>5.1899824155273722</v>
      </c>
      <c r="E459" s="42">
        <f t="shared" si="13"/>
        <v>19.724582123439504</v>
      </c>
    </row>
    <row r="460" spans="1:5" s="41" customFormat="1" x14ac:dyDescent="0.25">
      <c r="A460" s="43">
        <v>26604</v>
      </c>
      <c r="B460" s="56">
        <v>269.71310496085073</v>
      </c>
      <c r="C460" s="58">
        <v>55843.3</v>
      </c>
      <c r="D460" s="57">
        <f t="shared" si="12"/>
        <v>5.7018861898619821</v>
      </c>
      <c r="E460" s="42">
        <f t="shared" si="13"/>
        <v>19.875023076295605</v>
      </c>
    </row>
    <row r="461" spans="1:5" s="41" customFormat="1" x14ac:dyDescent="0.25">
      <c r="A461" s="43">
        <v>26634</v>
      </c>
      <c r="B461" s="56">
        <v>270.62597803138527</v>
      </c>
      <c r="C461" s="58">
        <v>64327.6</v>
      </c>
      <c r="D461" s="57">
        <f t="shared" si="12"/>
        <v>5.5561570187692588</v>
      </c>
      <c r="E461" s="42">
        <f t="shared" si="13"/>
        <v>21.234896900319058</v>
      </c>
    </row>
    <row r="462" spans="1:5" s="41" customFormat="1" x14ac:dyDescent="0.25">
      <c r="A462" s="43">
        <v>26665</v>
      </c>
      <c r="B462" s="56">
        <v>274.5536386141103</v>
      </c>
      <c r="C462" s="58">
        <v>61029.4</v>
      </c>
      <c r="D462" s="57">
        <f t="shared" si="12"/>
        <v>6.6165317962505465</v>
      </c>
      <c r="E462" s="42">
        <f t="shared" si="13"/>
        <v>20.039967821183335</v>
      </c>
    </row>
    <row r="463" spans="1:5" s="41" customFormat="1" x14ac:dyDescent="0.25">
      <c r="A463" s="43">
        <v>26696</v>
      </c>
      <c r="B463" s="56">
        <v>276.82179319855038</v>
      </c>
      <c r="C463" s="58">
        <v>61364.4</v>
      </c>
      <c r="D463" s="57">
        <f t="shared" si="12"/>
        <v>7.1635081788888888</v>
      </c>
      <c r="E463" s="42">
        <f t="shared" si="13"/>
        <v>21.64518469473926</v>
      </c>
    </row>
    <row r="464" spans="1:5" s="41" customFormat="1" x14ac:dyDescent="0.25">
      <c r="A464" s="43">
        <v>26724</v>
      </c>
      <c r="B464" s="56">
        <v>279.25588840556884</v>
      </c>
      <c r="C464" s="58">
        <v>62058.400000000001</v>
      </c>
      <c r="D464" s="57">
        <f t="shared" si="12"/>
        <v>7.5186279046195237</v>
      </c>
      <c r="E464" s="42">
        <f t="shared" si="13"/>
        <v>23.985870920308152</v>
      </c>
    </row>
    <row r="465" spans="1:5" s="41" customFormat="1" x14ac:dyDescent="0.25">
      <c r="A465" s="43">
        <v>26755</v>
      </c>
      <c r="B465" s="56">
        <v>283.68147067196645</v>
      </c>
      <c r="C465" s="58">
        <v>63243.9</v>
      </c>
      <c r="D465" s="57">
        <f t="shared" si="12"/>
        <v>8.5405648671088574</v>
      </c>
      <c r="E465" s="42">
        <f t="shared" si="13"/>
        <v>26.652955453911886</v>
      </c>
    </row>
    <row r="466" spans="1:5" s="41" customFormat="1" x14ac:dyDescent="0.25">
      <c r="A466" s="43">
        <v>26785</v>
      </c>
      <c r="B466" s="56">
        <v>286.6964578739466</v>
      </c>
      <c r="C466" s="58">
        <v>62601.599999999999</v>
      </c>
      <c r="D466" s="57">
        <f t="shared" si="12"/>
        <v>9.4740381723642741</v>
      </c>
      <c r="E466" s="42">
        <f t="shared" si="13"/>
        <v>25.359397809670845</v>
      </c>
    </row>
    <row r="467" spans="1:5" s="41" customFormat="1" x14ac:dyDescent="0.25">
      <c r="A467" s="43">
        <v>26816</v>
      </c>
      <c r="B467" s="56">
        <v>289.04748292478104</v>
      </c>
      <c r="C467" s="58">
        <v>63731.3</v>
      </c>
      <c r="D467" s="57">
        <f t="shared" ref="D467:D530" si="14">((B467/B455)-1)*100</f>
        <v>9.5617556996713926</v>
      </c>
      <c r="E467" s="42">
        <f t="shared" ref="E467:E530" si="15">((C467/C455)-1)*100</f>
        <v>24.550606812718634</v>
      </c>
    </row>
    <row r="468" spans="1:5" s="41" customFormat="1" x14ac:dyDescent="0.25">
      <c r="A468" s="43">
        <v>26846</v>
      </c>
      <c r="B468" s="56">
        <v>296.46039563238145</v>
      </c>
      <c r="C468" s="58">
        <v>65016.2</v>
      </c>
      <c r="D468" s="57">
        <f t="shared" si="14"/>
        <v>11.949004514182482</v>
      </c>
      <c r="E468" s="42">
        <f t="shared" si="15"/>
        <v>26.33876001228095</v>
      </c>
    </row>
    <row r="469" spans="1:5" s="41" customFormat="1" x14ac:dyDescent="0.25">
      <c r="A469" s="43">
        <v>26877</v>
      </c>
      <c r="B469" s="56">
        <v>301.21795897435192</v>
      </c>
      <c r="C469" s="58">
        <v>65913.100000000006</v>
      </c>
      <c r="D469" s="57">
        <f t="shared" si="14"/>
        <v>13.001963471965761</v>
      </c>
      <c r="E469" s="42">
        <f t="shared" si="15"/>
        <v>25.870991643368946</v>
      </c>
    </row>
    <row r="470" spans="1:5" s="41" customFormat="1" x14ac:dyDescent="0.25">
      <c r="A470" s="43">
        <v>26908</v>
      </c>
      <c r="B470" s="56">
        <v>308.38186090318999</v>
      </c>
      <c r="C470" s="58">
        <v>65506.8</v>
      </c>
      <c r="D470" s="57">
        <f t="shared" si="14"/>
        <v>15.163714531982265</v>
      </c>
      <c r="E470" s="42">
        <f t="shared" si="15"/>
        <v>26.199833549103026</v>
      </c>
    </row>
    <row r="471" spans="1:5" s="41" customFormat="1" x14ac:dyDescent="0.25">
      <c r="A471" s="43">
        <v>26938</v>
      </c>
      <c r="B471" s="56">
        <v>312.33727809158717</v>
      </c>
      <c r="C471" s="58">
        <v>66922.8</v>
      </c>
      <c r="D471" s="57">
        <f t="shared" si="14"/>
        <v>16.556577869197731</v>
      </c>
      <c r="E471" s="42">
        <f t="shared" si="15"/>
        <v>25.530933114244881</v>
      </c>
    </row>
    <row r="472" spans="1:5" s="41" customFormat="1" x14ac:dyDescent="0.25">
      <c r="A472" s="43">
        <v>26969</v>
      </c>
      <c r="B472" s="56">
        <v>316.18206820791795</v>
      </c>
      <c r="C472" s="58">
        <v>71841.7</v>
      </c>
      <c r="D472" s="57">
        <f t="shared" si="14"/>
        <v>17.229034256163512</v>
      </c>
      <c r="E472" s="42">
        <f t="shared" si="15"/>
        <v>28.648736732965261</v>
      </c>
    </row>
    <row r="473" spans="1:5" s="41" customFormat="1" x14ac:dyDescent="0.25">
      <c r="A473" s="43">
        <v>26999</v>
      </c>
      <c r="B473" s="56">
        <v>328.46307147018183</v>
      </c>
      <c r="C473" s="58">
        <v>79874.7</v>
      </c>
      <c r="D473" s="57">
        <f t="shared" si="14"/>
        <v>21.37159701353173</v>
      </c>
      <c r="E473" s="42">
        <f t="shared" si="15"/>
        <v>24.168630572258245</v>
      </c>
    </row>
    <row r="474" spans="1:5" s="41" customFormat="1" x14ac:dyDescent="0.25">
      <c r="A474" s="43">
        <v>27030</v>
      </c>
      <c r="B474" s="56">
        <v>340.2185961328907</v>
      </c>
      <c r="C474" s="58">
        <v>74671.3</v>
      </c>
      <c r="D474" s="57">
        <f t="shared" si="14"/>
        <v>23.916986804561557</v>
      </c>
      <c r="E474" s="42">
        <f t="shared" si="15"/>
        <v>22.352997080095815</v>
      </c>
    </row>
    <row r="475" spans="1:5" s="41" customFormat="1" x14ac:dyDescent="0.25">
      <c r="A475" s="43">
        <v>27061</v>
      </c>
      <c r="B475" s="56">
        <v>347.90807652065723</v>
      </c>
      <c r="C475" s="58">
        <v>74692.5</v>
      </c>
      <c r="D475" s="57">
        <f t="shared" si="14"/>
        <v>25.679438927382513</v>
      </c>
      <c r="E475" s="42">
        <f t="shared" si="15"/>
        <v>21.719596378356187</v>
      </c>
    </row>
    <row r="476" spans="1:5" s="41" customFormat="1" x14ac:dyDescent="0.25">
      <c r="A476" s="43">
        <v>27089</v>
      </c>
      <c r="B476" s="56">
        <v>350.59118249195944</v>
      </c>
      <c r="C476" s="58">
        <v>75851.399999999994</v>
      </c>
      <c r="D476" s="57">
        <f t="shared" si="14"/>
        <v>25.544777047919908</v>
      </c>
      <c r="E476" s="42">
        <f t="shared" si="15"/>
        <v>22.225838887241679</v>
      </c>
    </row>
    <row r="477" spans="1:5" s="41" customFormat="1" x14ac:dyDescent="0.25">
      <c r="A477" s="43">
        <v>27120</v>
      </c>
      <c r="B477" s="56">
        <v>355.34864598903505</v>
      </c>
      <c r="C477" s="58">
        <v>75792.899999999994</v>
      </c>
      <c r="D477" s="57">
        <f t="shared" si="14"/>
        <v>25.263255702710509</v>
      </c>
      <c r="E477" s="42">
        <f t="shared" si="15"/>
        <v>19.842229843510584</v>
      </c>
    </row>
    <row r="478" spans="1:5" s="41" customFormat="1" x14ac:dyDescent="0.25">
      <c r="A478" s="43">
        <v>27150</v>
      </c>
      <c r="B478" s="56">
        <v>358.14237903240371</v>
      </c>
      <c r="C478" s="58">
        <v>76585.7</v>
      </c>
      <c r="D478" s="57">
        <f t="shared" si="14"/>
        <v>24.92040595418521</v>
      </c>
      <c r="E478" s="42">
        <f t="shared" si="15"/>
        <v>22.338246945764961</v>
      </c>
    </row>
    <row r="479" spans="1:5" s="41" customFormat="1" x14ac:dyDescent="0.25">
      <c r="A479" s="43">
        <v>27181</v>
      </c>
      <c r="B479" s="56">
        <v>361.68284484841752</v>
      </c>
      <c r="C479" s="58">
        <v>78774.899999999994</v>
      </c>
      <c r="D479" s="57">
        <f t="shared" si="14"/>
        <v>25.129214476688055</v>
      </c>
      <c r="E479" s="42">
        <f t="shared" si="15"/>
        <v>23.604727975107977</v>
      </c>
    </row>
    <row r="480" spans="1:5" s="41" customFormat="1" x14ac:dyDescent="0.25">
      <c r="A480" s="43">
        <v>27211</v>
      </c>
      <c r="B480" s="56">
        <v>366.91057326838842</v>
      </c>
      <c r="C480" s="58">
        <v>78364.2</v>
      </c>
      <c r="D480" s="57">
        <f t="shared" si="14"/>
        <v>23.763773736363426</v>
      </c>
      <c r="E480" s="42">
        <f t="shared" si="15"/>
        <v>20.530267840938098</v>
      </c>
    </row>
    <row r="481" spans="1:5" s="41" customFormat="1" x14ac:dyDescent="0.25">
      <c r="A481" s="43">
        <v>27242</v>
      </c>
      <c r="B481" s="56">
        <v>370.78302014549644</v>
      </c>
      <c r="C481" s="58">
        <v>77861.3</v>
      </c>
      <c r="D481" s="57">
        <f t="shared" si="14"/>
        <v>23.094592835040029</v>
      </c>
      <c r="E481" s="42">
        <f t="shared" si="15"/>
        <v>18.127200814405619</v>
      </c>
    </row>
    <row r="482" spans="1:5" s="41" customFormat="1" x14ac:dyDescent="0.25">
      <c r="A482" s="43">
        <v>27273</v>
      </c>
      <c r="B482" s="56">
        <v>374.98734826776115</v>
      </c>
      <c r="C482" s="58">
        <v>79304.899999999994</v>
      </c>
      <c r="D482" s="57">
        <f t="shared" si="14"/>
        <v>21.598380387710471</v>
      </c>
      <c r="E482" s="42">
        <f t="shared" si="15"/>
        <v>21.063614769764349</v>
      </c>
    </row>
    <row r="483" spans="1:5" s="41" customFormat="1" x14ac:dyDescent="0.25">
      <c r="A483" s="43">
        <v>27303</v>
      </c>
      <c r="B483" s="56">
        <v>382.4278178912441</v>
      </c>
      <c r="C483" s="58">
        <v>79828.399999999994</v>
      </c>
      <c r="D483" s="57">
        <f t="shared" si="14"/>
        <v>22.440657813219509</v>
      </c>
      <c r="E483" s="42">
        <f t="shared" si="15"/>
        <v>19.284309682200963</v>
      </c>
    </row>
    <row r="484" spans="1:5" s="41" customFormat="1" x14ac:dyDescent="0.25">
      <c r="A484" s="43">
        <v>27334</v>
      </c>
      <c r="B484" s="56">
        <v>393.04931516970169</v>
      </c>
      <c r="C484" s="58">
        <v>84222.399999999994</v>
      </c>
      <c r="D484" s="57">
        <f t="shared" si="14"/>
        <v>24.311070959038904</v>
      </c>
      <c r="E484" s="42">
        <f t="shared" si="15"/>
        <v>17.233306004729833</v>
      </c>
    </row>
    <row r="485" spans="1:5" s="41" customFormat="1" x14ac:dyDescent="0.25">
      <c r="A485" s="43">
        <v>27364</v>
      </c>
      <c r="B485" s="56">
        <v>396.11961590771512</v>
      </c>
      <c r="C485" s="58">
        <v>97473.7</v>
      </c>
      <c r="D485" s="57">
        <f t="shared" si="14"/>
        <v>20.597915051669723</v>
      </c>
      <c r="E485" s="42">
        <f t="shared" si="15"/>
        <v>22.033259592837283</v>
      </c>
    </row>
    <row r="486" spans="1:5" s="41" customFormat="1" x14ac:dyDescent="0.25">
      <c r="A486" s="43">
        <v>27395</v>
      </c>
      <c r="B486" s="56">
        <v>401.18140370510764</v>
      </c>
      <c r="C486" s="58">
        <v>89986</v>
      </c>
      <c r="D486" s="57">
        <f t="shared" si="14"/>
        <v>17.918717044027964</v>
      </c>
      <c r="E486" s="42">
        <f t="shared" si="15"/>
        <v>20.509486241701968</v>
      </c>
    </row>
    <row r="487" spans="1:5" s="41" customFormat="1" x14ac:dyDescent="0.25">
      <c r="A487" s="43">
        <v>27426</v>
      </c>
      <c r="B487" s="56">
        <v>403.39414490861969</v>
      </c>
      <c r="C487" s="58">
        <v>90498</v>
      </c>
      <c r="D487" s="57">
        <f t="shared" si="14"/>
        <v>15.948485284637526</v>
      </c>
      <c r="E487" s="42">
        <f t="shared" si="15"/>
        <v>21.160759112360683</v>
      </c>
    </row>
    <row r="488" spans="1:5" s="41" customFormat="1" x14ac:dyDescent="0.25">
      <c r="A488" s="43">
        <v>27454</v>
      </c>
      <c r="B488" s="56">
        <v>405.93886720218325</v>
      </c>
      <c r="C488" s="58">
        <v>93171.7</v>
      </c>
      <c r="D488" s="57">
        <f t="shared" si="14"/>
        <v>15.786958564336739</v>
      </c>
      <c r="E488" s="42">
        <f t="shared" si="15"/>
        <v>22.834515908737352</v>
      </c>
    </row>
    <row r="489" spans="1:5" s="41" customFormat="1" x14ac:dyDescent="0.25">
      <c r="A489" s="43">
        <v>27485</v>
      </c>
      <c r="B489" s="56">
        <v>409.3687059316519</v>
      </c>
      <c r="C489" s="58">
        <v>92995.6</v>
      </c>
      <c r="D489" s="57">
        <f t="shared" si="14"/>
        <v>15.201988399945598</v>
      </c>
      <c r="E489" s="42">
        <f t="shared" si="15"/>
        <v>22.696980851768455</v>
      </c>
    </row>
    <row r="490" spans="1:5" s="41" customFormat="1" x14ac:dyDescent="0.25">
      <c r="A490" s="43">
        <v>27515</v>
      </c>
      <c r="B490" s="56">
        <v>414.8454451159065</v>
      </c>
      <c r="C490" s="58">
        <v>94455.8</v>
      </c>
      <c r="D490" s="57">
        <f t="shared" si="14"/>
        <v>15.832548562585069</v>
      </c>
      <c r="E490" s="42">
        <f t="shared" si="15"/>
        <v>23.333468258434674</v>
      </c>
    </row>
    <row r="491" spans="1:5" s="41" customFormat="1" x14ac:dyDescent="0.25">
      <c r="A491" s="43">
        <v>27546</v>
      </c>
      <c r="B491" s="56">
        <v>421.89871997267812</v>
      </c>
      <c r="C491" s="58">
        <v>97219</v>
      </c>
      <c r="D491" s="57">
        <f t="shared" si="14"/>
        <v>16.648805986221781</v>
      </c>
      <c r="E491" s="42">
        <f t="shared" si="15"/>
        <v>23.413676183657483</v>
      </c>
    </row>
    <row r="492" spans="1:5" s="41" customFormat="1" x14ac:dyDescent="0.25">
      <c r="A492" s="43">
        <v>27576</v>
      </c>
      <c r="B492" s="56">
        <v>425.27324516611367</v>
      </c>
      <c r="C492" s="58">
        <v>95523.6</v>
      </c>
      <c r="D492" s="57">
        <f t="shared" si="14"/>
        <v>15.906511327225781</v>
      </c>
      <c r="E492" s="42">
        <f t="shared" si="15"/>
        <v>21.896988675951533</v>
      </c>
    </row>
    <row r="493" spans="1:5" s="41" customFormat="1" x14ac:dyDescent="0.25">
      <c r="A493" s="43">
        <v>27607</v>
      </c>
      <c r="B493" s="56">
        <v>428.95209467434472</v>
      </c>
      <c r="C493" s="58">
        <v>97247.6</v>
      </c>
      <c r="D493" s="57">
        <f t="shared" si="14"/>
        <v>15.68817107806677</v>
      </c>
      <c r="E493" s="42">
        <f t="shared" si="15"/>
        <v>24.898505419251936</v>
      </c>
    </row>
    <row r="494" spans="1:5" s="41" customFormat="1" x14ac:dyDescent="0.25">
      <c r="A494" s="43">
        <v>27638</v>
      </c>
      <c r="B494" s="56">
        <v>432.07760910349651</v>
      </c>
      <c r="C494" s="58">
        <v>95532</v>
      </c>
      <c r="D494" s="57">
        <f t="shared" si="14"/>
        <v>15.224583202463094</v>
      </c>
      <c r="E494" s="42">
        <f t="shared" si="15"/>
        <v>20.46166125926645</v>
      </c>
    </row>
    <row r="495" spans="1:5" s="41" customFormat="1" x14ac:dyDescent="0.25">
      <c r="A495" s="43">
        <v>27668</v>
      </c>
      <c r="B495" s="56">
        <v>434.29045015190337</v>
      </c>
      <c r="C495" s="58">
        <v>98169.5</v>
      </c>
      <c r="D495" s="57">
        <f t="shared" si="14"/>
        <v>13.561417301344992</v>
      </c>
      <c r="E495" s="42">
        <f t="shared" si="15"/>
        <v>22.975657785950876</v>
      </c>
    </row>
    <row r="496" spans="1:5" s="41" customFormat="1" x14ac:dyDescent="0.25">
      <c r="A496" s="43">
        <v>27699</v>
      </c>
      <c r="B496" s="56">
        <v>437.33309412913951</v>
      </c>
      <c r="C496" s="58">
        <v>102735.8</v>
      </c>
      <c r="D496" s="57">
        <f t="shared" si="14"/>
        <v>11.266723347506158</v>
      </c>
      <c r="E496" s="42">
        <f t="shared" si="15"/>
        <v>21.981563099602972</v>
      </c>
    </row>
    <row r="497" spans="1:5" s="41" customFormat="1" x14ac:dyDescent="0.25">
      <c r="A497" s="43">
        <v>27729</v>
      </c>
      <c r="B497" s="56">
        <v>440.90121670593055</v>
      </c>
      <c r="C497" s="58">
        <v>118267</v>
      </c>
      <c r="D497" s="57">
        <f t="shared" si="14"/>
        <v>11.305070236321836</v>
      </c>
      <c r="E497" s="42">
        <f t="shared" si="15"/>
        <v>21.332215766919703</v>
      </c>
    </row>
    <row r="498" spans="1:5" s="41" customFormat="1" x14ac:dyDescent="0.25">
      <c r="A498" s="43">
        <v>27760</v>
      </c>
      <c r="B498" s="56">
        <v>449.42050000804772</v>
      </c>
      <c r="C498" s="58">
        <v>110274.4</v>
      </c>
      <c r="D498" s="57">
        <f t="shared" si="14"/>
        <v>12.02426031152697</v>
      </c>
      <c r="E498" s="42">
        <f t="shared" si="15"/>
        <v>22.546173849265429</v>
      </c>
    </row>
    <row r="499" spans="1:5" s="41" customFormat="1" x14ac:dyDescent="0.25">
      <c r="A499" s="43">
        <v>27791</v>
      </c>
      <c r="B499" s="56">
        <v>457.82915623809845</v>
      </c>
      <c r="C499" s="58">
        <v>110121.7</v>
      </c>
      <c r="D499" s="57">
        <f t="shared" si="14"/>
        <v>13.49424923899425</v>
      </c>
      <c r="E499" s="42">
        <f t="shared" si="15"/>
        <v>21.684125616035722</v>
      </c>
    </row>
    <row r="500" spans="1:5" s="41" customFormat="1" x14ac:dyDescent="0.25">
      <c r="A500" s="43">
        <v>27820</v>
      </c>
      <c r="B500" s="56">
        <v>462.31005204052934</v>
      </c>
      <c r="C500" s="58">
        <v>110007.9</v>
      </c>
      <c r="D500" s="57">
        <f t="shared" si="14"/>
        <v>13.886619240692145</v>
      </c>
      <c r="E500" s="42">
        <f t="shared" si="15"/>
        <v>18.070079219333767</v>
      </c>
    </row>
    <row r="501" spans="1:5" s="41" customFormat="1" x14ac:dyDescent="0.25">
      <c r="A501" s="43">
        <v>27851</v>
      </c>
      <c r="B501" s="56">
        <v>465.54629340112098</v>
      </c>
      <c r="C501" s="58">
        <v>111490.8</v>
      </c>
      <c r="D501" s="57">
        <f t="shared" si="14"/>
        <v>13.722980446592437</v>
      </c>
      <c r="E501" s="42">
        <f t="shared" si="15"/>
        <v>19.888252777550754</v>
      </c>
    </row>
    <row r="502" spans="1:5" s="41" customFormat="1" x14ac:dyDescent="0.25">
      <c r="A502" s="43">
        <v>27881</v>
      </c>
      <c r="B502" s="56">
        <v>468.81019152249007</v>
      </c>
      <c r="C502" s="58">
        <v>113033.60000000001</v>
      </c>
      <c r="D502" s="57">
        <f t="shared" si="14"/>
        <v>13.008397956859818</v>
      </c>
      <c r="E502" s="42">
        <f t="shared" si="15"/>
        <v>19.668246947249401</v>
      </c>
    </row>
    <row r="503" spans="1:5" s="41" customFormat="1" x14ac:dyDescent="0.25">
      <c r="A503" s="43">
        <v>27912</v>
      </c>
      <c r="B503" s="56">
        <v>470.69105149532407</v>
      </c>
      <c r="C503" s="58">
        <v>113315.4</v>
      </c>
      <c r="D503" s="57">
        <f t="shared" si="14"/>
        <v>11.564939454143342</v>
      </c>
      <c r="E503" s="42">
        <f t="shared" si="15"/>
        <v>16.55684588403501</v>
      </c>
    </row>
    <row r="504" spans="1:5" s="41" customFormat="1" x14ac:dyDescent="0.25">
      <c r="A504" s="43">
        <v>27942</v>
      </c>
      <c r="B504" s="56">
        <v>474.67412545897713</v>
      </c>
      <c r="C504" s="58">
        <v>114933.8</v>
      </c>
      <c r="D504" s="57">
        <f t="shared" si="14"/>
        <v>11.616268094544079</v>
      </c>
      <c r="E504" s="42">
        <f t="shared" si="15"/>
        <v>20.319795317596913</v>
      </c>
    </row>
    <row r="505" spans="1:5" s="41" customFormat="1" x14ac:dyDescent="0.25">
      <c r="A505" s="43">
        <v>27973</v>
      </c>
      <c r="B505" s="56">
        <v>479.21033481191978</v>
      </c>
      <c r="C505" s="58">
        <v>113378.3</v>
      </c>
      <c r="D505" s="57">
        <f t="shared" si="14"/>
        <v>11.716515844439579</v>
      </c>
      <c r="E505" s="42">
        <f t="shared" si="15"/>
        <v>16.587247397365079</v>
      </c>
    </row>
    <row r="506" spans="1:5" s="41" customFormat="1" x14ac:dyDescent="0.25">
      <c r="A506" s="43">
        <v>28004</v>
      </c>
      <c r="B506" s="56">
        <v>495.55748217954215</v>
      </c>
      <c r="C506" s="58">
        <v>120669.9</v>
      </c>
      <c r="D506" s="57">
        <f t="shared" si="14"/>
        <v>14.691775676077711</v>
      </c>
      <c r="E506" s="42">
        <f t="shared" si="15"/>
        <v>26.313591257379709</v>
      </c>
    </row>
    <row r="507" spans="1:5" s="41" customFormat="1" x14ac:dyDescent="0.25">
      <c r="A507" s="43">
        <v>28034</v>
      </c>
      <c r="B507" s="56">
        <v>523.46645699610156</v>
      </c>
      <c r="C507" s="58">
        <v>124562.3</v>
      </c>
      <c r="D507" s="57">
        <f t="shared" si="14"/>
        <v>20.533725025039516</v>
      </c>
      <c r="E507" s="42">
        <f t="shared" si="15"/>
        <v>26.884928618359073</v>
      </c>
    </row>
    <row r="508" spans="1:5" s="41" customFormat="1" x14ac:dyDescent="0.25">
      <c r="A508" s="43">
        <v>28065</v>
      </c>
      <c r="B508" s="56">
        <v>547.11579015436303</v>
      </c>
      <c r="C508" s="58">
        <v>137220</v>
      </c>
      <c r="D508" s="57">
        <f t="shared" si="14"/>
        <v>25.102764345751961</v>
      </c>
      <c r="E508" s="42">
        <f t="shared" si="15"/>
        <v>33.565903998411464</v>
      </c>
    </row>
    <row r="509" spans="1:5" s="41" customFormat="1" x14ac:dyDescent="0.25">
      <c r="A509" s="43">
        <v>28095</v>
      </c>
      <c r="B509" s="56">
        <v>560.83514510119517</v>
      </c>
      <c r="C509" s="58">
        <v>154800.20000000001</v>
      </c>
      <c r="D509" s="57">
        <f t="shared" si="14"/>
        <v>27.201995333856701</v>
      </c>
      <c r="E509" s="42">
        <f t="shared" si="15"/>
        <v>30.890442811604267</v>
      </c>
    </row>
    <row r="510" spans="1:5" s="41" customFormat="1" x14ac:dyDescent="0.25">
      <c r="A510" s="43">
        <v>28126</v>
      </c>
      <c r="B510" s="56">
        <v>578.70361446467496</v>
      </c>
      <c r="C510" s="58">
        <v>143204.1</v>
      </c>
      <c r="D510" s="57">
        <f t="shared" si="14"/>
        <v>28.766626011566498</v>
      </c>
      <c r="E510" s="42">
        <f t="shared" si="15"/>
        <v>29.861599791066663</v>
      </c>
    </row>
    <row r="511" spans="1:5" s="41" customFormat="1" x14ac:dyDescent="0.25">
      <c r="A511" s="43">
        <v>28157</v>
      </c>
      <c r="B511" s="56">
        <v>591.48253942508995</v>
      </c>
      <c r="C511" s="58">
        <v>144349.79999999999</v>
      </c>
      <c r="D511" s="57">
        <f t="shared" si="14"/>
        <v>29.192850950166171</v>
      </c>
      <c r="E511" s="42">
        <f t="shared" si="15"/>
        <v>31.082066477360961</v>
      </c>
    </row>
    <row r="512" spans="1:5" s="41" customFormat="1" x14ac:dyDescent="0.25">
      <c r="A512" s="43">
        <v>28185</v>
      </c>
      <c r="B512" s="56">
        <v>601.7997124032305</v>
      </c>
      <c r="C512" s="58">
        <v>143655.9</v>
      </c>
      <c r="D512" s="57">
        <f t="shared" si="14"/>
        <v>30.172318284455677</v>
      </c>
      <c r="E512" s="42">
        <f t="shared" si="15"/>
        <v>30.586894213960992</v>
      </c>
    </row>
    <row r="513" spans="1:5" s="41" customFormat="1" x14ac:dyDescent="0.25">
      <c r="A513" s="43">
        <v>28216</v>
      </c>
      <c r="B513" s="56">
        <v>610.89988770030936</v>
      </c>
      <c r="C513" s="58">
        <v>144172.20000000001</v>
      </c>
      <c r="D513" s="57">
        <f t="shared" si="14"/>
        <v>31.222156928215462</v>
      </c>
      <c r="E513" s="42">
        <f t="shared" si="15"/>
        <v>29.313091304394632</v>
      </c>
    </row>
    <row r="514" spans="1:5" s="41" customFormat="1" x14ac:dyDescent="0.25">
      <c r="A514" s="43">
        <v>28246</v>
      </c>
      <c r="B514" s="56">
        <v>616.26589995312395</v>
      </c>
      <c r="C514" s="58">
        <v>144487</v>
      </c>
      <c r="D514" s="57">
        <f t="shared" si="14"/>
        <v>31.453178940449721</v>
      </c>
      <c r="E514" s="42">
        <f t="shared" si="15"/>
        <v>27.826593154601809</v>
      </c>
    </row>
    <row r="515" spans="1:5" s="41" customFormat="1" x14ac:dyDescent="0.25">
      <c r="A515" s="43">
        <v>28277</v>
      </c>
      <c r="B515" s="56">
        <v>623.8170964935681</v>
      </c>
      <c r="C515" s="58">
        <v>144198.70000000001</v>
      </c>
      <c r="D515" s="57">
        <f t="shared" si="14"/>
        <v>32.532176788103918</v>
      </c>
      <c r="E515" s="42">
        <f t="shared" si="15"/>
        <v>27.254283177749915</v>
      </c>
    </row>
    <row r="516" spans="1:5" s="41" customFormat="1" x14ac:dyDescent="0.25">
      <c r="A516" s="43">
        <v>28307</v>
      </c>
      <c r="B516" s="56">
        <v>630.87047119523459</v>
      </c>
      <c r="C516" s="58">
        <v>145610.5</v>
      </c>
      <c r="D516" s="57">
        <f t="shared" si="14"/>
        <v>32.906016435007146</v>
      </c>
      <c r="E516" s="42">
        <f t="shared" si="15"/>
        <v>26.690755896002738</v>
      </c>
    </row>
    <row r="517" spans="1:5" s="41" customFormat="1" x14ac:dyDescent="0.25">
      <c r="A517" s="43">
        <v>28338</v>
      </c>
      <c r="B517" s="56">
        <v>643.81533676374931</v>
      </c>
      <c r="C517" s="58">
        <v>147174.79999999999</v>
      </c>
      <c r="D517" s="57">
        <f t="shared" si="14"/>
        <v>34.349217868273563</v>
      </c>
      <c r="E517" s="42">
        <f t="shared" si="15"/>
        <v>29.808614170436478</v>
      </c>
    </row>
    <row r="518" spans="1:5" s="41" customFormat="1" x14ac:dyDescent="0.25">
      <c r="A518" s="43">
        <v>28369</v>
      </c>
      <c r="B518" s="56">
        <v>655.23898019578019</v>
      </c>
      <c r="C518" s="58">
        <v>148745</v>
      </c>
      <c r="D518" s="57">
        <f t="shared" si="14"/>
        <v>32.222598539715896</v>
      </c>
      <c r="E518" s="42">
        <f t="shared" si="15"/>
        <v>23.266034031684789</v>
      </c>
    </row>
    <row r="519" spans="1:5" s="41" customFormat="1" x14ac:dyDescent="0.25">
      <c r="A519" s="43">
        <v>28399</v>
      </c>
      <c r="B519" s="56">
        <v>660.24545445713943</v>
      </c>
      <c r="C519" s="58">
        <v>157316.1</v>
      </c>
      <c r="D519" s="57">
        <f t="shared" si="14"/>
        <v>26.129467443996425</v>
      </c>
      <c r="E519" s="42">
        <f t="shared" si="15"/>
        <v>26.295114974595045</v>
      </c>
    </row>
    <row r="520" spans="1:5" s="41" customFormat="1" x14ac:dyDescent="0.25">
      <c r="A520" s="43">
        <v>28430</v>
      </c>
      <c r="B520" s="56">
        <v>667.46466992201067</v>
      </c>
      <c r="C520" s="58">
        <v>166054.79999999999</v>
      </c>
      <c r="D520" s="57">
        <f t="shared" si="14"/>
        <v>21.996966991885291</v>
      </c>
      <c r="E520" s="42">
        <f t="shared" si="15"/>
        <v>21.013554875382589</v>
      </c>
    </row>
    <row r="521" spans="1:5" s="41" customFormat="1" x14ac:dyDescent="0.25">
      <c r="A521" s="43">
        <v>28460</v>
      </c>
      <c r="B521" s="56">
        <v>676.70312906641198</v>
      </c>
      <c r="C521" s="58">
        <v>196007.9</v>
      </c>
      <c r="D521" s="57">
        <f t="shared" si="14"/>
        <v>20.659900681564803</v>
      </c>
      <c r="E521" s="42">
        <f t="shared" si="15"/>
        <v>26.619926847639718</v>
      </c>
    </row>
    <row r="522" spans="1:5" s="41" customFormat="1" x14ac:dyDescent="0.25">
      <c r="A522" s="43">
        <v>28491</v>
      </c>
      <c r="B522" s="56">
        <v>691.75020862574581</v>
      </c>
      <c r="C522" s="58">
        <v>184901.3</v>
      </c>
      <c r="D522" s="57">
        <f t="shared" si="14"/>
        <v>19.534454483344412</v>
      </c>
      <c r="E522" s="42">
        <f t="shared" si="15"/>
        <v>29.117322758217099</v>
      </c>
    </row>
    <row r="523" spans="1:5" s="41" customFormat="1" x14ac:dyDescent="0.25">
      <c r="A523" s="43">
        <v>28522</v>
      </c>
      <c r="B523" s="56">
        <v>701.68018683717526</v>
      </c>
      <c r="C523" s="58">
        <v>183525.8</v>
      </c>
      <c r="D523" s="57">
        <f t="shared" si="14"/>
        <v>18.630752400433547</v>
      </c>
      <c r="E523" s="42">
        <f t="shared" si="15"/>
        <v>27.139628873749743</v>
      </c>
    </row>
    <row r="524" spans="1:5" s="41" customFormat="1" x14ac:dyDescent="0.25">
      <c r="A524" s="43">
        <v>28550</v>
      </c>
      <c r="B524" s="56">
        <v>708.98237261333577</v>
      </c>
      <c r="C524" s="58">
        <v>188245.7</v>
      </c>
      <c r="D524" s="57">
        <f t="shared" si="14"/>
        <v>17.810354176156284</v>
      </c>
      <c r="E524" s="42">
        <f t="shared" si="15"/>
        <v>31.039309906519684</v>
      </c>
    </row>
    <row r="525" spans="1:5" s="41" customFormat="1" x14ac:dyDescent="0.25">
      <c r="A525" s="43">
        <v>28581</v>
      </c>
      <c r="B525" s="56">
        <v>716.86555022935272</v>
      </c>
      <c r="C525" s="58">
        <v>188770.2</v>
      </c>
      <c r="D525" s="57">
        <f t="shared" si="14"/>
        <v>17.34583107028287</v>
      </c>
      <c r="E525" s="42">
        <f t="shared" si="15"/>
        <v>30.93384161440278</v>
      </c>
    </row>
    <row r="526" spans="1:5" s="41" customFormat="1" x14ac:dyDescent="0.25">
      <c r="A526" s="43">
        <v>28611</v>
      </c>
      <c r="B526" s="56">
        <v>723.89116831086847</v>
      </c>
      <c r="C526" s="58">
        <v>194261.6</v>
      </c>
      <c r="D526" s="57">
        <f t="shared" si="14"/>
        <v>17.464095995889274</v>
      </c>
      <c r="E526" s="42">
        <f t="shared" si="15"/>
        <v>34.449189200412491</v>
      </c>
    </row>
    <row r="527" spans="1:5" s="41" customFormat="1" x14ac:dyDescent="0.25">
      <c r="A527" s="43">
        <v>28642</v>
      </c>
      <c r="B527" s="56">
        <v>733.8488032975539</v>
      </c>
      <c r="C527" s="58">
        <v>199326.2</v>
      </c>
      <c r="D527" s="57">
        <f t="shared" si="14"/>
        <v>17.638456435783212</v>
      </c>
      <c r="E527" s="42">
        <f t="shared" si="15"/>
        <v>38.230233698362049</v>
      </c>
    </row>
    <row r="528" spans="1:5" s="41" customFormat="1" x14ac:dyDescent="0.25">
      <c r="A528" s="43">
        <v>28672</v>
      </c>
      <c r="B528" s="56">
        <v>746.29584702729107</v>
      </c>
      <c r="C528" s="58">
        <v>200472.5</v>
      </c>
      <c r="D528" s="57">
        <f t="shared" si="14"/>
        <v>18.296208350562647</v>
      </c>
      <c r="E528" s="42">
        <f t="shared" si="15"/>
        <v>37.677227947160397</v>
      </c>
    </row>
    <row r="529" spans="1:5" s="41" customFormat="1" x14ac:dyDescent="0.25">
      <c r="A529" s="43">
        <v>28703</v>
      </c>
      <c r="B529" s="56">
        <v>753.73641648119019</v>
      </c>
      <c r="C529" s="58">
        <v>203882.2</v>
      </c>
      <c r="D529" s="57">
        <f t="shared" si="14"/>
        <v>17.073386333102668</v>
      </c>
      <c r="E529" s="42">
        <f t="shared" si="15"/>
        <v>38.530645191975822</v>
      </c>
    </row>
    <row r="530" spans="1:5" s="41" customFormat="1" x14ac:dyDescent="0.25">
      <c r="A530" s="43">
        <v>28734</v>
      </c>
      <c r="B530" s="56">
        <v>762.33867009459641</v>
      </c>
      <c r="C530" s="58">
        <v>203803.2</v>
      </c>
      <c r="D530" s="57">
        <f t="shared" si="14"/>
        <v>16.345134086316971</v>
      </c>
      <c r="E530" s="42">
        <f t="shared" si="15"/>
        <v>37.015160173451214</v>
      </c>
    </row>
    <row r="531" spans="1:5" s="41" customFormat="1" x14ac:dyDescent="0.25">
      <c r="A531" s="43">
        <v>28764</v>
      </c>
      <c r="B531" s="56">
        <v>771.57712923899771</v>
      </c>
      <c r="C531" s="58">
        <v>213114.9</v>
      </c>
      <c r="D531" s="57">
        <f t="shared" ref="D531:D581" si="16">((B531/B519)-1)*100</f>
        <v>16.862164522343637</v>
      </c>
      <c r="E531" s="42">
        <f t="shared" ref="E531:E581" si="17">((C531/C519)-1)*100</f>
        <v>35.469224065432584</v>
      </c>
    </row>
    <row r="532" spans="1:5" s="41" customFormat="1" x14ac:dyDescent="0.25">
      <c r="A532" s="43">
        <v>28795</v>
      </c>
      <c r="B532" s="56">
        <v>779.51552054615308</v>
      </c>
      <c r="C532" s="58">
        <v>220870.7</v>
      </c>
      <c r="D532" s="57">
        <f t="shared" si="16"/>
        <v>16.787532834844264</v>
      </c>
      <c r="E532" s="42">
        <f t="shared" si="17"/>
        <v>33.010728988261718</v>
      </c>
    </row>
    <row r="533" spans="1:5" s="41" customFormat="1" x14ac:dyDescent="0.25">
      <c r="A533" s="43">
        <v>28825</v>
      </c>
      <c r="B533" s="56">
        <v>786.12628710018032</v>
      </c>
      <c r="C533" s="58">
        <v>260000.3</v>
      </c>
      <c r="D533" s="57">
        <f t="shared" si="16"/>
        <v>16.17003872654319</v>
      </c>
      <c r="E533" s="42">
        <f t="shared" si="17"/>
        <v>32.647867764513563</v>
      </c>
    </row>
    <row r="534" spans="1:5" s="41" customFormat="1" x14ac:dyDescent="0.25">
      <c r="A534" s="43">
        <v>28856</v>
      </c>
      <c r="B534" s="56">
        <v>814.03526191673961</v>
      </c>
      <c r="C534" s="58">
        <v>247394.9</v>
      </c>
      <c r="D534" s="57">
        <f t="shared" si="16"/>
        <v>17.6776315736759</v>
      </c>
      <c r="E534" s="42">
        <f t="shared" si="17"/>
        <v>33.79835620409375</v>
      </c>
    </row>
    <row r="535" spans="1:5" s="41" customFormat="1" x14ac:dyDescent="0.25">
      <c r="A535" s="43">
        <v>28887</v>
      </c>
      <c r="B535" s="56">
        <v>825.73547302893655</v>
      </c>
      <c r="C535" s="58">
        <v>251394.3</v>
      </c>
      <c r="D535" s="57">
        <f t="shared" si="16"/>
        <v>17.679747628466004</v>
      </c>
      <c r="E535" s="42">
        <f t="shared" si="17"/>
        <v>36.980359164760479</v>
      </c>
    </row>
    <row r="536" spans="1:5" s="41" customFormat="1" x14ac:dyDescent="0.25">
      <c r="A536" s="43">
        <v>28915</v>
      </c>
      <c r="B536" s="56">
        <v>836.93776245746108</v>
      </c>
      <c r="C536" s="58">
        <v>257864</v>
      </c>
      <c r="D536" s="57">
        <f t="shared" si="16"/>
        <v>18.047753341522</v>
      </c>
      <c r="E536" s="42">
        <f t="shared" si="17"/>
        <v>36.982677426363523</v>
      </c>
    </row>
    <row r="537" spans="1:5" s="41" customFormat="1" x14ac:dyDescent="0.25">
      <c r="A537" s="43">
        <v>28946</v>
      </c>
      <c r="B537" s="56">
        <v>844.43364547635065</v>
      </c>
      <c r="C537" s="58">
        <v>263963.7</v>
      </c>
      <c r="D537" s="57">
        <f t="shared" si="16"/>
        <v>17.795260939263159</v>
      </c>
      <c r="E537" s="42">
        <f t="shared" si="17"/>
        <v>39.833352933884683</v>
      </c>
    </row>
    <row r="538" spans="1:5" s="41" customFormat="1" x14ac:dyDescent="0.25">
      <c r="A538" s="43">
        <v>28976</v>
      </c>
      <c r="B538" s="56">
        <v>855.49775090244759</v>
      </c>
      <c r="C538" s="58">
        <v>268227.40000000002</v>
      </c>
      <c r="D538" s="57">
        <f t="shared" si="16"/>
        <v>18.180437661461003</v>
      </c>
      <c r="E538" s="42">
        <f t="shared" si="17"/>
        <v>38.075358176809004</v>
      </c>
    </row>
    <row r="539" spans="1:5" s="41" customFormat="1" x14ac:dyDescent="0.25">
      <c r="A539" s="43">
        <v>29007</v>
      </c>
      <c r="B539" s="56">
        <v>864.98512096623779</v>
      </c>
      <c r="C539" s="58">
        <v>271006.3</v>
      </c>
      <c r="D539" s="57">
        <f t="shared" si="16"/>
        <v>17.869664306792089</v>
      </c>
      <c r="E539" s="42">
        <f t="shared" si="17"/>
        <v>35.961203293897114</v>
      </c>
    </row>
    <row r="540" spans="1:5" s="41" customFormat="1" x14ac:dyDescent="0.25">
      <c r="A540" s="43">
        <v>29037</v>
      </c>
      <c r="B540" s="56">
        <v>875.46823455247818</v>
      </c>
      <c r="C540" s="58">
        <v>270974.40000000002</v>
      </c>
      <c r="D540" s="57">
        <f t="shared" si="16"/>
        <v>17.308469294009534</v>
      </c>
      <c r="E540" s="42">
        <f t="shared" si="17"/>
        <v>35.167865916771632</v>
      </c>
    </row>
    <row r="541" spans="1:5" s="41" customFormat="1" x14ac:dyDescent="0.25">
      <c r="A541" s="43">
        <v>29068</v>
      </c>
      <c r="B541" s="56">
        <v>888.71742443578853</v>
      </c>
      <c r="C541" s="58">
        <v>272228.40000000002</v>
      </c>
      <c r="D541" s="57">
        <f t="shared" si="16"/>
        <v>17.90825081594911</v>
      </c>
      <c r="E541" s="42">
        <f t="shared" si="17"/>
        <v>33.522396756558436</v>
      </c>
    </row>
    <row r="542" spans="1:5" s="41" customFormat="1" x14ac:dyDescent="0.25">
      <c r="A542" s="43">
        <v>29099</v>
      </c>
      <c r="B542" s="56">
        <v>899.61548940889088</v>
      </c>
      <c r="C542" s="58">
        <v>273120.7</v>
      </c>
      <c r="D542" s="57">
        <f t="shared" si="16"/>
        <v>18.007327281096753</v>
      </c>
      <c r="E542" s="42">
        <f t="shared" si="17"/>
        <v>34.011978222128</v>
      </c>
    </row>
    <row r="543" spans="1:5" s="41" customFormat="1" x14ac:dyDescent="0.25">
      <c r="A543" s="43">
        <v>29129</v>
      </c>
      <c r="B543" s="56">
        <v>915.32643124551817</v>
      </c>
      <c r="C543" s="58">
        <v>280637.09999999998</v>
      </c>
      <c r="D543" s="57">
        <f t="shared" si="16"/>
        <v>18.630580995616029</v>
      </c>
      <c r="E543" s="42">
        <f t="shared" si="17"/>
        <v>31.683472155161361</v>
      </c>
    </row>
    <row r="544" spans="1:5" s="41" customFormat="1" x14ac:dyDescent="0.25">
      <c r="A544" s="43">
        <v>29160</v>
      </c>
      <c r="B544" s="56">
        <v>927.10961268348296</v>
      </c>
      <c r="C544" s="58">
        <v>298457.8</v>
      </c>
      <c r="D544" s="57">
        <f t="shared" si="16"/>
        <v>18.934079982643691</v>
      </c>
      <c r="E544" s="42">
        <f t="shared" si="17"/>
        <v>35.127837236899225</v>
      </c>
    </row>
    <row r="545" spans="1:8" s="41" customFormat="1" x14ac:dyDescent="0.25">
      <c r="A545" s="43">
        <v>29190</v>
      </c>
      <c r="B545" s="56">
        <v>943.51197375672234</v>
      </c>
      <c r="C545" s="58">
        <v>346550</v>
      </c>
      <c r="D545" s="57">
        <f t="shared" si="16"/>
        <v>20.020407565443165</v>
      </c>
      <c r="E545" s="42">
        <f t="shared" si="17"/>
        <v>33.288307744260301</v>
      </c>
    </row>
    <row r="546" spans="1:8" s="41" customFormat="1" x14ac:dyDescent="0.25">
      <c r="A546" s="43">
        <v>29221</v>
      </c>
      <c r="B546" s="56">
        <v>989.51067208089444</v>
      </c>
      <c r="C546" s="58">
        <v>326400</v>
      </c>
      <c r="D546" s="57">
        <f t="shared" si="16"/>
        <v>21.556241894359452</v>
      </c>
      <c r="E546" s="42">
        <f t="shared" si="17"/>
        <v>31.934813530917584</v>
      </c>
    </row>
    <row r="547" spans="1:8" s="41" customFormat="1" x14ac:dyDescent="0.25">
      <c r="A547" s="43">
        <v>29252</v>
      </c>
      <c r="B547" s="56">
        <v>1012.3855158608387</v>
      </c>
      <c r="C547" s="58">
        <v>331100</v>
      </c>
      <c r="D547" s="57">
        <f t="shared" si="16"/>
        <v>22.604096460484911</v>
      </c>
      <c r="E547" s="42">
        <f t="shared" si="17"/>
        <v>31.705452351147191</v>
      </c>
    </row>
    <row r="548" spans="1:8" s="41" customFormat="1" x14ac:dyDescent="0.25">
      <c r="A548" s="43">
        <v>29281</v>
      </c>
      <c r="B548" s="56">
        <v>1033.2135590453704</v>
      </c>
      <c r="C548" s="58">
        <v>341100</v>
      </c>
      <c r="D548" s="57">
        <f t="shared" si="16"/>
        <v>23.451659775942481</v>
      </c>
      <c r="E548" s="42">
        <f t="shared" si="17"/>
        <v>32.279030806936994</v>
      </c>
    </row>
    <row r="549" spans="1:8" s="41" customFormat="1" x14ac:dyDescent="0.25">
      <c r="A549" s="43">
        <v>29312</v>
      </c>
      <c r="B549" s="56">
        <v>1051.2755259473108</v>
      </c>
      <c r="C549" s="58">
        <v>336500</v>
      </c>
      <c r="D549" s="57">
        <f t="shared" si="16"/>
        <v>24.494746458649132</v>
      </c>
      <c r="E549" s="42">
        <f t="shared" si="17"/>
        <v>27.479649663949999</v>
      </c>
    </row>
    <row r="550" spans="1:8" s="41" customFormat="1" x14ac:dyDescent="0.25">
      <c r="A550" s="43">
        <v>29342</v>
      </c>
      <c r="B550" s="56">
        <v>1068.4248194829852</v>
      </c>
      <c r="C550" s="58">
        <v>345200</v>
      </c>
      <c r="D550" s="57">
        <f t="shared" si="16"/>
        <v>24.889261059532309</v>
      </c>
      <c r="E550" s="42">
        <f t="shared" si="17"/>
        <v>28.696769979502456</v>
      </c>
    </row>
    <row r="551" spans="1:8" s="41" customFormat="1" x14ac:dyDescent="0.25">
      <c r="A551" s="43">
        <v>29373</v>
      </c>
      <c r="B551" s="56">
        <v>1089.6124006589723</v>
      </c>
      <c r="C551" s="58">
        <v>365000</v>
      </c>
      <c r="D551" s="57">
        <f t="shared" si="16"/>
        <v>25.968918337209423</v>
      </c>
      <c r="E551" s="42">
        <f t="shared" si="17"/>
        <v>34.683215851439627</v>
      </c>
    </row>
    <row r="552" spans="1:8" s="41" customFormat="1" x14ac:dyDescent="0.25">
      <c r="A552" s="43">
        <v>29403</v>
      </c>
      <c r="B552" s="56">
        <v>1120.0384409938392</v>
      </c>
      <c r="C552" s="58">
        <v>363600</v>
      </c>
      <c r="D552" s="57">
        <f t="shared" si="16"/>
        <v>27.935931515137202</v>
      </c>
      <c r="E552" s="42">
        <f t="shared" si="17"/>
        <v>34.182417232033721</v>
      </c>
    </row>
    <row r="553" spans="1:8" s="41" customFormat="1" x14ac:dyDescent="0.25">
      <c r="A553" s="43">
        <v>29434</v>
      </c>
      <c r="B553" s="56">
        <v>1143.2451660044615</v>
      </c>
      <c r="C553" s="58">
        <v>366900</v>
      </c>
      <c r="D553" s="57">
        <f t="shared" si="16"/>
        <v>28.639895490995059</v>
      </c>
      <c r="E553" s="42">
        <f t="shared" si="17"/>
        <v>34.776533234592712</v>
      </c>
    </row>
    <row r="554" spans="1:8" s="41" customFormat="1" x14ac:dyDescent="0.25">
      <c r="A554" s="43">
        <v>29465</v>
      </c>
      <c r="B554" s="56">
        <v>1155.9412204840037</v>
      </c>
      <c r="C554" s="58">
        <v>368600</v>
      </c>
      <c r="D554" s="57">
        <f t="shared" si="16"/>
        <v>28.492809882979707</v>
      </c>
      <c r="E554" s="42">
        <f t="shared" si="17"/>
        <v>34.958646488530533</v>
      </c>
    </row>
    <row r="555" spans="1:8" s="41" customFormat="1" x14ac:dyDescent="0.25">
      <c r="A555" s="43">
        <v>29495</v>
      </c>
      <c r="B555" s="56">
        <v>1173.4499521662383</v>
      </c>
      <c r="C555" s="58">
        <v>382600</v>
      </c>
      <c r="D555" s="57">
        <f t="shared" si="16"/>
        <v>28.200160304502742</v>
      </c>
      <c r="E555" s="42">
        <f t="shared" si="17"/>
        <v>36.332651670075002</v>
      </c>
    </row>
    <row r="556" spans="1:8" s="41" customFormat="1" x14ac:dyDescent="0.25">
      <c r="A556" s="43">
        <v>29526</v>
      </c>
      <c r="B556" s="56">
        <v>1193.8078302872484</v>
      </c>
      <c r="C556" s="58">
        <v>406900</v>
      </c>
      <c r="D556" s="57">
        <f t="shared" si="16"/>
        <v>28.766632764362974</v>
      </c>
      <c r="E556" s="42">
        <f t="shared" si="17"/>
        <v>36.334181917845676</v>
      </c>
    </row>
    <row r="557" spans="1:8" s="41" customFormat="1" x14ac:dyDescent="0.25">
      <c r="A557" s="43">
        <v>29556</v>
      </c>
      <c r="B557" s="56">
        <v>1225.1189870580206</v>
      </c>
      <c r="C557" s="58">
        <v>461200</v>
      </c>
      <c r="D557" s="57">
        <f t="shared" si="16"/>
        <v>29.846681455460633</v>
      </c>
      <c r="E557" s="42">
        <f t="shared" si="17"/>
        <v>33.083249170393891</v>
      </c>
      <c r="H557" s="41" t="s">
        <v>191</v>
      </c>
    </row>
    <row r="558" spans="1:8" s="41" customFormat="1" x14ac:dyDescent="0.25">
      <c r="A558" s="43">
        <v>29587</v>
      </c>
      <c r="B558" s="56">
        <v>1264.5898891394543</v>
      </c>
      <c r="C558" s="58">
        <v>439400</v>
      </c>
      <c r="D558" s="57">
        <f t="shared" si="16"/>
        <v>27.799519986993282</v>
      </c>
      <c r="E558" s="42">
        <f t="shared" si="17"/>
        <v>34.620098039215684</v>
      </c>
    </row>
    <row r="559" spans="1:8" s="41" customFormat="1" x14ac:dyDescent="0.25">
      <c r="A559" s="43">
        <v>29618</v>
      </c>
      <c r="B559" s="56">
        <v>1295.6521350053163</v>
      </c>
      <c r="C559" s="58">
        <v>444300</v>
      </c>
      <c r="D559" s="57">
        <f t="shared" si="16"/>
        <v>27.980113771542236</v>
      </c>
      <c r="E559" s="42">
        <f t="shared" si="17"/>
        <v>34.189066747206276</v>
      </c>
    </row>
    <row r="560" spans="1:8" s="41" customFormat="1" x14ac:dyDescent="0.25">
      <c r="A560" s="43">
        <v>29646</v>
      </c>
      <c r="B560" s="56">
        <v>1323.3674125791465</v>
      </c>
      <c r="C560" s="58">
        <v>458200</v>
      </c>
      <c r="D560" s="57">
        <f t="shared" si="16"/>
        <v>28.082660258723415</v>
      </c>
      <c r="E560" s="42">
        <f t="shared" si="17"/>
        <v>34.330108472588684</v>
      </c>
    </row>
    <row r="561" spans="1:5" s="41" customFormat="1" x14ac:dyDescent="0.25">
      <c r="A561" s="43">
        <v>29677</v>
      </c>
      <c r="B561" s="56">
        <v>1353.2126607639464</v>
      </c>
      <c r="C561" s="58">
        <v>470300</v>
      </c>
      <c r="D561" s="57">
        <f t="shared" si="16"/>
        <v>28.721027681545053</v>
      </c>
      <c r="E561" s="42">
        <f t="shared" si="17"/>
        <v>39.762258543833575</v>
      </c>
    </row>
    <row r="562" spans="1:5" s="41" customFormat="1" x14ac:dyDescent="0.25">
      <c r="A562" s="43">
        <v>29707</v>
      </c>
      <c r="B562" s="56">
        <v>1373.6810660976494</v>
      </c>
      <c r="C562" s="58">
        <v>482700</v>
      </c>
      <c r="D562" s="57">
        <f t="shared" si="16"/>
        <v>28.570680973358421</v>
      </c>
      <c r="E562" s="42">
        <f t="shared" si="17"/>
        <v>39.831981460023179</v>
      </c>
    </row>
    <row r="563" spans="1:5" s="41" customFormat="1" x14ac:dyDescent="0.25">
      <c r="A563" s="43">
        <v>29738</v>
      </c>
      <c r="B563" s="56">
        <v>1392.8771602287361</v>
      </c>
      <c r="C563" s="58">
        <v>487800</v>
      </c>
      <c r="D563" s="57">
        <f t="shared" si="16"/>
        <v>27.832352071833633</v>
      </c>
      <c r="E563" s="42">
        <f t="shared" si="17"/>
        <v>33.643835616438352</v>
      </c>
    </row>
    <row r="564" spans="1:5" s="41" customFormat="1" x14ac:dyDescent="0.25">
      <c r="A564" s="43">
        <v>29768</v>
      </c>
      <c r="B564" s="56">
        <v>1417.4116098373813</v>
      </c>
      <c r="C564" s="58">
        <v>483000</v>
      </c>
      <c r="D564" s="57">
        <f t="shared" si="16"/>
        <v>26.55026452303504</v>
      </c>
      <c r="E564" s="42">
        <f t="shared" si="17"/>
        <v>32.838283828382828</v>
      </c>
    </row>
    <row r="565" spans="1:5" s="41" customFormat="1" x14ac:dyDescent="0.25">
      <c r="A565" s="43">
        <v>29799</v>
      </c>
      <c r="B565" s="56">
        <v>1446.6206524767078</v>
      </c>
      <c r="C565" s="58">
        <v>484800</v>
      </c>
      <c r="D565" s="57">
        <f t="shared" si="16"/>
        <v>26.536345439580234</v>
      </c>
      <c r="E565" s="42">
        <f t="shared" si="17"/>
        <v>32.134096484055604</v>
      </c>
    </row>
    <row r="566" spans="1:5" s="41" customFormat="1" x14ac:dyDescent="0.25">
      <c r="A566" s="43">
        <v>29830</v>
      </c>
      <c r="B566" s="56">
        <v>1473.5338837563386</v>
      </c>
      <c r="C566" s="58">
        <v>481500</v>
      </c>
      <c r="D566" s="57">
        <f t="shared" si="16"/>
        <v>27.47481079871481</v>
      </c>
      <c r="E566" s="42">
        <f t="shared" si="17"/>
        <v>30.629408572978846</v>
      </c>
    </row>
    <row r="567" spans="1:5" s="41" customFormat="1" x14ac:dyDescent="0.25">
      <c r="A567" s="43">
        <v>29860</v>
      </c>
      <c r="B567" s="56">
        <v>1506.2280786756455</v>
      </c>
      <c r="C567" s="58">
        <v>503900</v>
      </c>
      <c r="D567" s="57">
        <f t="shared" si="16"/>
        <v>28.358953519499043</v>
      </c>
      <c r="E567" s="42">
        <f t="shared" si="17"/>
        <v>31.704129639309976</v>
      </c>
    </row>
    <row r="568" spans="1:5" s="41" customFormat="1" x14ac:dyDescent="0.25">
      <c r="A568" s="43">
        <v>29891</v>
      </c>
      <c r="B568" s="56">
        <v>1535.2157673259446</v>
      </c>
      <c r="C568" s="58">
        <v>534600</v>
      </c>
      <c r="D568" s="57">
        <f t="shared" si="16"/>
        <v>28.598232343353637</v>
      </c>
      <c r="E568" s="42">
        <f t="shared" si="17"/>
        <v>31.383632342098799</v>
      </c>
    </row>
    <row r="569" spans="1:5" s="41" customFormat="1" x14ac:dyDescent="0.25">
      <c r="A569" s="43">
        <v>29921</v>
      </c>
      <c r="B569" s="56">
        <v>1576.5398726194353</v>
      </c>
      <c r="C569" s="58">
        <v>612400</v>
      </c>
      <c r="D569" s="57">
        <f t="shared" si="16"/>
        <v>28.684633025344809</v>
      </c>
      <c r="E569" s="42">
        <f t="shared" si="17"/>
        <v>32.78404163052906</v>
      </c>
    </row>
    <row r="570" spans="1:5" s="41" customFormat="1" x14ac:dyDescent="0.25">
      <c r="A570" s="43">
        <v>29952</v>
      </c>
      <c r="B570" s="56">
        <v>1654.8731280265645</v>
      </c>
      <c r="C570" s="58">
        <v>580400</v>
      </c>
      <c r="D570" s="57">
        <f t="shared" si="16"/>
        <v>30.862435500942965</v>
      </c>
      <c r="E570" s="42">
        <f t="shared" si="17"/>
        <v>32.089212562585345</v>
      </c>
    </row>
    <row r="571" spans="1:5" s="41" customFormat="1" x14ac:dyDescent="0.25">
      <c r="A571" s="43">
        <v>29983</v>
      </c>
      <c r="B571" s="56">
        <v>1719.9019798737236</v>
      </c>
      <c r="C571" s="58">
        <v>587400</v>
      </c>
      <c r="D571" s="57">
        <f t="shared" si="16"/>
        <v>32.744116526822722</v>
      </c>
      <c r="E571" s="42">
        <f t="shared" si="17"/>
        <v>32.207967589466577</v>
      </c>
    </row>
    <row r="572" spans="1:5" s="41" customFormat="1" x14ac:dyDescent="0.25">
      <c r="A572" s="43">
        <v>30011</v>
      </c>
      <c r="B572" s="56">
        <v>1782.7178908131023</v>
      </c>
      <c r="C572" s="58">
        <v>617300</v>
      </c>
      <c r="D572" s="57">
        <f t="shared" si="16"/>
        <v>34.710729149565147</v>
      </c>
      <c r="E572" s="42">
        <f t="shared" si="17"/>
        <v>34.722828459188129</v>
      </c>
    </row>
    <row r="573" spans="1:5" s="41" customFormat="1" x14ac:dyDescent="0.25">
      <c r="A573" s="43">
        <v>30042</v>
      </c>
      <c r="B573" s="56">
        <v>1879.3344671111995</v>
      </c>
      <c r="C573" s="58">
        <v>609700</v>
      </c>
      <c r="D573" s="57">
        <f t="shared" si="16"/>
        <v>38.879462304929582</v>
      </c>
      <c r="E573" s="42">
        <f t="shared" si="17"/>
        <v>29.64065490112695</v>
      </c>
    </row>
    <row r="574" spans="1:5" s="41" customFormat="1" x14ac:dyDescent="0.25">
      <c r="A574" s="43">
        <v>30072</v>
      </c>
      <c r="B574" s="56">
        <v>1984.9682484095647</v>
      </c>
      <c r="C574" s="58">
        <v>619900</v>
      </c>
      <c r="D574" s="57">
        <f t="shared" si="16"/>
        <v>44.499935057593731</v>
      </c>
      <c r="E574" s="42">
        <f t="shared" si="17"/>
        <v>28.4234514191009</v>
      </c>
    </row>
    <row r="575" spans="1:5" s="41" customFormat="1" x14ac:dyDescent="0.25">
      <c r="A575" s="43">
        <v>30103</v>
      </c>
      <c r="B575" s="56">
        <v>2080.5889813403173</v>
      </c>
      <c r="C575" s="58">
        <v>625200</v>
      </c>
      <c r="D575" s="57">
        <f t="shared" si="16"/>
        <v>49.373472460317046</v>
      </c>
      <c r="E575" s="42">
        <f t="shared" si="17"/>
        <v>28.167281672816724</v>
      </c>
    </row>
    <row r="576" spans="1:5" s="41" customFormat="1" x14ac:dyDescent="0.25">
      <c r="A576" s="43">
        <v>30133</v>
      </c>
      <c r="B576" s="56">
        <v>2187.7993981705736</v>
      </c>
      <c r="C576" s="58">
        <v>632800</v>
      </c>
      <c r="D576" s="57">
        <f t="shared" si="16"/>
        <v>54.351734033106894</v>
      </c>
      <c r="E576" s="42">
        <f t="shared" si="17"/>
        <v>31.01449275362318</v>
      </c>
    </row>
    <row r="577" spans="1:53" s="41" customFormat="1" x14ac:dyDescent="0.25">
      <c r="A577" s="43">
        <v>30164</v>
      </c>
      <c r="B577" s="56">
        <v>2433.3099347389784</v>
      </c>
      <c r="C577" s="58">
        <v>686800</v>
      </c>
      <c r="D577" s="57">
        <f t="shared" si="16"/>
        <v>68.206497714034086</v>
      </c>
      <c r="E577" s="42">
        <f t="shared" si="17"/>
        <v>41.666666666666671</v>
      </c>
    </row>
    <row r="578" spans="1:53" s="41" customFormat="1" x14ac:dyDescent="0.25">
      <c r="A578" s="43">
        <v>30195</v>
      </c>
      <c r="B578" s="56">
        <v>2563.2015979658236</v>
      </c>
      <c r="C578" s="58">
        <v>764700</v>
      </c>
      <c r="D578" s="57">
        <f t="shared" si="16"/>
        <v>73.949281127604593</v>
      </c>
      <c r="E578" s="42">
        <f t="shared" si="17"/>
        <v>58.81619937694704</v>
      </c>
    </row>
    <row r="579" spans="1:53" s="41" customFormat="1" x14ac:dyDescent="0.25">
      <c r="A579" s="43">
        <v>30225</v>
      </c>
      <c r="B579" s="56">
        <v>2696.0804917744977</v>
      </c>
      <c r="C579" s="58">
        <v>820100</v>
      </c>
      <c r="D579" s="57">
        <f t="shared" si="16"/>
        <v>78.995500744152409</v>
      </c>
      <c r="E579" s="42">
        <f t="shared" si="17"/>
        <v>62.75054574320302</v>
      </c>
    </row>
    <row r="580" spans="1:53" s="41" customFormat="1" x14ac:dyDescent="0.25">
      <c r="A580" s="43">
        <v>30256</v>
      </c>
      <c r="B580" s="56">
        <v>2832.3892243126406</v>
      </c>
      <c r="C580" s="58">
        <v>933300</v>
      </c>
      <c r="D580" s="57">
        <f t="shared" si="16"/>
        <v>84.494537158521155</v>
      </c>
      <c r="E580" s="42">
        <f t="shared" si="17"/>
        <v>74.579124579124596</v>
      </c>
    </row>
    <row r="581" spans="1:53" s="41" customFormat="1" x14ac:dyDescent="0.25">
      <c r="A581" s="100">
        <v>30286</v>
      </c>
      <c r="B581" s="101">
        <v>3134.8518377288319</v>
      </c>
      <c r="C581" s="103">
        <v>991500</v>
      </c>
      <c r="D581" s="102">
        <f t="shared" si="16"/>
        <v>98.843802949318828</v>
      </c>
      <c r="E581" s="104">
        <f t="shared" si="17"/>
        <v>61.903984323971258</v>
      </c>
    </row>
    <row r="582" spans="1:53" s="41" customFormat="1" ht="15.75" customHeight="1" x14ac:dyDescent="0.25">
      <c r="B582" s="42" t="s">
        <v>187</v>
      </c>
      <c r="C582" s="42"/>
      <c r="E582" s="42"/>
      <c r="F582" s="2"/>
      <c r="G582" s="2"/>
      <c r="H582" s="2"/>
      <c r="I582" s="2"/>
      <c r="J582" s="2"/>
      <c r="K582" s="2"/>
      <c r="L582" s="2"/>
      <c r="M582" s="2"/>
      <c r="N582" s="2"/>
      <c r="O582" s="2"/>
      <c r="P582" s="2"/>
      <c r="Q582" s="2"/>
      <c r="R582" s="2"/>
      <c r="S582" s="2"/>
      <c r="T582" s="2"/>
      <c r="U582" s="2"/>
      <c r="V582" s="2"/>
      <c r="W582" s="2"/>
      <c r="X582" s="2"/>
      <c r="Y582" s="2"/>
      <c r="Z582" s="2"/>
      <c r="AA582" s="2"/>
      <c r="AB582" s="2"/>
      <c r="AC582" s="2"/>
      <c r="AD582" s="2"/>
      <c r="AE582" s="2"/>
      <c r="AF582" s="2"/>
      <c r="AG582" s="2"/>
      <c r="AH582" s="2"/>
      <c r="AI582" s="2"/>
      <c r="AJ582" s="2"/>
      <c r="AK582" s="2"/>
      <c r="AL582" s="2"/>
      <c r="AM582" s="2"/>
      <c r="AN582" s="2"/>
      <c r="AO582" s="2"/>
      <c r="AP582" s="2"/>
      <c r="AQ582" s="2"/>
      <c r="AR582" s="2"/>
      <c r="AS582" s="2"/>
      <c r="AT582" s="2"/>
      <c r="AU582" s="2"/>
      <c r="AV582" s="2"/>
      <c r="AW582" s="2"/>
      <c r="AX582" s="2"/>
      <c r="AY582" s="2"/>
      <c r="AZ582" s="2"/>
      <c r="BA582" s="2"/>
    </row>
    <row r="583" spans="1:53" s="41" customFormat="1" x14ac:dyDescent="0.25">
      <c r="E583" s="42"/>
      <c r="F583" s="2"/>
      <c r="G583" s="2"/>
      <c r="H583" s="2"/>
      <c r="I583" s="2"/>
      <c r="J583" s="2"/>
      <c r="K583" s="2"/>
      <c r="L583" s="2"/>
      <c r="M583" s="2"/>
      <c r="N583" s="2"/>
      <c r="O583" s="2"/>
      <c r="P583" s="2"/>
      <c r="Q583" s="2"/>
      <c r="R583" s="2"/>
      <c r="S583" s="2"/>
      <c r="T583" s="2"/>
      <c r="U583" s="2"/>
      <c r="V583" s="2"/>
      <c r="W583" s="2"/>
      <c r="X583" s="2"/>
      <c r="Y583" s="2"/>
      <c r="Z583" s="2"/>
      <c r="AA583" s="2"/>
      <c r="AB583" s="2"/>
      <c r="AC583" s="2"/>
      <c r="AD583" s="2"/>
      <c r="AE583" s="2"/>
      <c r="AF583" s="2"/>
      <c r="AG583" s="2"/>
      <c r="AH583" s="2"/>
      <c r="AI583" s="2"/>
      <c r="AJ583" s="2"/>
      <c r="AK583" s="2"/>
      <c r="AL583" s="2"/>
      <c r="AM583" s="2"/>
      <c r="AN583" s="2"/>
      <c r="AO583" s="2"/>
      <c r="AP583" s="2"/>
      <c r="AQ583" s="2"/>
      <c r="AR583" s="2"/>
      <c r="AS583" s="2"/>
      <c r="AT583" s="2"/>
      <c r="AU583" s="2"/>
      <c r="AV583" s="2"/>
      <c r="AW583" s="2"/>
      <c r="AX583" s="2"/>
      <c r="AY583" s="2"/>
      <c r="AZ583" s="2"/>
      <c r="BA583" s="2"/>
    </row>
    <row r="584" spans="1:53" s="41" customFormat="1" x14ac:dyDescent="0.25">
      <c r="E584" s="42"/>
      <c r="F584" s="2"/>
      <c r="G584" s="2"/>
      <c r="H584" s="2"/>
      <c r="I584" s="2"/>
      <c r="J584" s="2"/>
      <c r="K584" s="2"/>
      <c r="L584" s="2"/>
      <c r="M584" s="2"/>
      <c r="N584" s="2"/>
      <c r="O584" s="2"/>
      <c r="P584" s="2"/>
      <c r="Q584" s="2"/>
      <c r="R584" s="2"/>
      <c r="S584" s="2"/>
      <c r="T584" s="2"/>
      <c r="U584" s="2"/>
      <c r="V584" s="2"/>
      <c r="W584" s="2"/>
      <c r="X584" s="2"/>
      <c r="Y584" s="2"/>
      <c r="Z584" s="2"/>
      <c r="AA584" s="2"/>
      <c r="AB584" s="2"/>
      <c r="AC584" s="2"/>
      <c r="AD584" s="2"/>
      <c r="AE584" s="2"/>
      <c r="AF584" s="2"/>
      <c r="AG584" s="2"/>
      <c r="AH584" s="2"/>
      <c r="AI584" s="2"/>
      <c r="AJ584" s="2"/>
      <c r="AK584" s="2"/>
      <c r="AL584" s="2"/>
      <c r="AM584" s="2"/>
      <c r="AN584" s="2"/>
      <c r="AO584" s="2"/>
      <c r="AP584" s="2"/>
      <c r="AQ584" s="2"/>
      <c r="AR584" s="2"/>
      <c r="AS584" s="2"/>
      <c r="AT584" s="2"/>
      <c r="AU584" s="2"/>
      <c r="AV584" s="2"/>
      <c r="AW584" s="2"/>
      <c r="AX584" s="2"/>
      <c r="AY584" s="2"/>
      <c r="AZ584" s="2"/>
      <c r="BA584" s="2"/>
    </row>
    <row r="585" spans="1:53" s="41" customFormat="1" x14ac:dyDescent="0.25">
      <c r="A585" s="44"/>
      <c r="B585" s="44"/>
      <c r="C585" s="44"/>
      <c r="D585" s="44"/>
      <c r="E585" s="2"/>
      <c r="F585" s="2"/>
      <c r="G585" s="2"/>
      <c r="H585" s="2"/>
      <c r="I585" s="2"/>
      <c r="J585" s="2"/>
      <c r="K585" s="2"/>
      <c r="L585" s="2"/>
      <c r="M585" s="2"/>
      <c r="N585" s="2"/>
      <c r="O585" s="2"/>
      <c r="P585" s="2"/>
      <c r="Q585" s="2"/>
      <c r="R585" s="2"/>
      <c r="S585" s="2"/>
      <c r="T585" s="2"/>
      <c r="U585" s="2"/>
      <c r="V585" s="2"/>
      <c r="W585" s="2"/>
      <c r="X585" s="2"/>
      <c r="Y585" s="2"/>
      <c r="Z585" s="2"/>
      <c r="AA585" s="2"/>
      <c r="AB585" s="2"/>
      <c r="AC585" s="2"/>
      <c r="AD585" s="2"/>
      <c r="AE585" s="2"/>
      <c r="AF585" s="2"/>
      <c r="AG585" s="2"/>
      <c r="AH585" s="2"/>
      <c r="AI585" s="2"/>
      <c r="AJ585" s="2"/>
      <c r="AK585" s="2"/>
      <c r="AL585" s="2"/>
      <c r="AM585" s="2"/>
      <c r="AN585" s="2"/>
      <c r="AO585" s="2"/>
      <c r="AP585" s="2"/>
      <c r="AQ585" s="2"/>
      <c r="AR585" s="2"/>
      <c r="AS585" s="2"/>
      <c r="AT585" s="2"/>
      <c r="AU585" s="2"/>
      <c r="AV585" s="2"/>
      <c r="AW585" s="2"/>
      <c r="AX585" s="2"/>
      <c r="AY585" s="2"/>
      <c r="AZ585" s="2"/>
      <c r="BA585" s="2"/>
    </row>
    <row r="586" spans="1:53" s="41" customFormat="1" x14ac:dyDescent="0.25">
      <c r="A586" s="45"/>
      <c r="B586" s="45"/>
      <c r="C586" s="45"/>
      <c r="D586" s="45"/>
      <c r="E586" s="2"/>
      <c r="F586" s="2"/>
      <c r="G586" s="2"/>
      <c r="H586" s="2"/>
      <c r="I586" s="2"/>
      <c r="J586" s="2"/>
      <c r="K586" s="2"/>
      <c r="L586" s="2"/>
      <c r="M586" s="2"/>
      <c r="N586" s="2"/>
      <c r="O586" s="2"/>
      <c r="P586" s="2"/>
      <c r="Q586" s="2"/>
      <c r="R586" s="2"/>
      <c r="S586" s="2"/>
      <c r="T586" s="2"/>
      <c r="U586" s="2"/>
      <c r="V586" s="2"/>
      <c r="W586" s="2"/>
      <c r="X586" s="2"/>
      <c r="Y586" s="2"/>
      <c r="Z586" s="2"/>
      <c r="AA586" s="2"/>
      <c r="AB586" s="2"/>
      <c r="AC586" s="2"/>
      <c r="AD586" s="2"/>
      <c r="AE586" s="2"/>
      <c r="AF586" s="2"/>
      <c r="AG586" s="2"/>
      <c r="AH586" s="2"/>
      <c r="AI586" s="2"/>
      <c r="AJ586" s="2"/>
      <c r="AK586" s="2"/>
      <c r="AL586" s="2"/>
      <c r="AM586" s="2"/>
      <c r="AN586" s="2"/>
      <c r="AO586" s="2"/>
      <c r="AP586" s="2"/>
      <c r="AQ586" s="2"/>
      <c r="AR586" s="2"/>
      <c r="AS586" s="2"/>
      <c r="AT586" s="2"/>
      <c r="AU586" s="2"/>
      <c r="AV586" s="2"/>
      <c r="AW586" s="2"/>
      <c r="AX586" s="2"/>
      <c r="AY586" s="2"/>
      <c r="AZ586" s="2"/>
      <c r="BA586" s="2"/>
    </row>
    <row r="587" spans="1:53" s="41" customFormat="1" x14ac:dyDescent="0.25">
      <c r="A587" s="46"/>
      <c r="B587" s="46"/>
      <c r="C587" s="46"/>
      <c r="D587" s="46"/>
      <c r="E587" s="2"/>
      <c r="F587" s="2"/>
      <c r="G587" s="2"/>
      <c r="H587" s="2"/>
      <c r="I587" s="2"/>
      <c r="J587" s="2"/>
      <c r="K587" s="2"/>
      <c r="L587" s="2"/>
      <c r="M587" s="2"/>
      <c r="N587" s="2"/>
      <c r="O587" s="2"/>
      <c r="P587" s="2"/>
      <c r="Q587" s="2"/>
      <c r="R587" s="2"/>
      <c r="S587" s="2"/>
      <c r="T587" s="2"/>
      <c r="U587" s="2"/>
      <c r="V587" s="2"/>
      <c r="W587" s="2"/>
      <c r="X587" s="2"/>
      <c r="Y587" s="2"/>
      <c r="Z587" s="2"/>
      <c r="AA587" s="2"/>
      <c r="AB587" s="2"/>
      <c r="AC587" s="2"/>
      <c r="AD587" s="2"/>
      <c r="AE587" s="2"/>
      <c r="AF587" s="2"/>
      <c r="AG587" s="2"/>
      <c r="AH587" s="2"/>
      <c r="AI587" s="2"/>
      <c r="AJ587" s="2"/>
      <c r="AK587" s="2"/>
      <c r="AL587" s="2"/>
      <c r="AM587" s="2"/>
      <c r="AN587" s="2"/>
      <c r="AO587" s="2"/>
      <c r="AP587" s="2"/>
      <c r="AQ587" s="2"/>
      <c r="AR587" s="2"/>
      <c r="AS587" s="2"/>
      <c r="AT587" s="2"/>
      <c r="AU587" s="2"/>
      <c r="AV587" s="2"/>
      <c r="AW587" s="2"/>
      <c r="AX587" s="2"/>
      <c r="AY587" s="2"/>
      <c r="AZ587" s="2"/>
      <c r="BA587" s="2"/>
    </row>
    <row r="588" spans="1:53" x14ac:dyDescent="0.25">
      <c r="A588" s="47"/>
      <c r="B588" s="47"/>
      <c r="C588" s="47"/>
      <c r="D588" s="47"/>
    </row>
    <row r="589" spans="1:53" x14ac:dyDescent="0.25">
      <c r="A589" s="48"/>
      <c r="B589" s="48"/>
      <c r="C589" s="48"/>
      <c r="D589" s="48"/>
    </row>
    <row r="590" spans="1:53" x14ac:dyDescent="0.25">
      <c r="A590" s="49"/>
      <c r="B590" s="49"/>
      <c r="C590" s="49"/>
      <c r="D590" s="49"/>
    </row>
    <row r="591" spans="1:53" x14ac:dyDescent="0.25">
      <c r="A591" s="50"/>
      <c r="B591" s="50"/>
      <c r="C591" s="50"/>
      <c r="D591" s="50"/>
    </row>
    <row r="592" spans="1:53" x14ac:dyDescent="0.25">
      <c r="A592" s="51"/>
      <c r="B592" s="51"/>
      <c r="C592" s="51"/>
      <c r="D592" s="51"/>
    </row>
    <row r="593" spans="1:4" x14ac:dyDescent="0.25">
      <c r="A593" s="52"/>
      <c r="B593" s="52"/>
      <c r="C593" s="52"/>
      <c r="D593" s="52"/>
    </row>
    <row r="594" spans="1:4" x14ac:dyDescent="0.25">
      <c r="A594" s="53"/>
      <c r="B594" s="53"/>
      <c r="C594" s="53"/>
      <c r="D594" s="53"/>
    </row>
    <row r="595" spans="1:4" x14ac:dyDescent="0.25">
      <c r="A595" s="54"/>
      <c r="B595" s="54"/>
      <c r="C595" s="54"/>
      <c r="D595" s="54"/>
    </row>
    <row r="596" spans="1:4" x14ac:dyDescent="0.25">
      <c r="A596" s="55"/>
      <c r="B596" s="55"/>
      <c r="C596" s="55"/>
      <c r="D596" s="55"/>
    </row>
    <row r="597" spans="1:4" x14ac:dyDescent="0.25">
      <c r="A597" s="44"/>
      <c r="B597" s="44"/>
      <c r="C597" s="44"/>
      <c r="D597" s="44"/>
    </row>
    <row r="598" spans="1:4" x14ac:dyDescent="0.25">
      <c r="A598" s="45"/>
      <c r="B598" s="45"/>
      <c r="C598" s="45"/>
      <c r="D598" s="45"/>
    </row>
    <row r="599" spans="1:4" x14ac:dyDescent="0.25">
      <c r="A599" s="46"/>
      <c r="B599" s="46"/>
      <c r="C599" s="46"/>
      <c r="D599" s="46"/>
    </row>
    <row r="600" spans="1:4" x14ac:dyDescent="0.25">
      <c r="A600" s="47"/>
      <c r="B600" s="47"/>
      <c r="C600" s="47"/>
      <c r="D600" s="47"/>
    </row>
    <row r="601" spans="1:4" x14ac:dyDescent="0.25">
      <c r="A601" s="48"/>
      <c r="B601" s="48"/>
      <c r="C601" s="48"/>
      <c r="D601" s="48"/>
    </row>
    <row r="602" spans="1:4" x14ac:dyDescent="0.25">
      <c r="A602" s="49"/>
      <c r="B602" s="49"/>
      <c r="C602" s="49"/>
      <c r="D602" s="49"/>
    </row>
    <row r="603" spans="1:4" x14ac:dyDescent="0.25">
      <c r="A603" s="50"/>
      <c r="B603" s="50"/>
      <c r="C603" s="50"/>
      <c r="D603" s="50"/>
    </row>
    <row r="604" spans="1:4" x14ac:dyDescent="0.25">
      <c r="A604" s="51"/>
      <c r="B604" s="51"/>
      <c r="C604" s="51"/>
      <c r="D604" s="51"/>
    </row>
    <row r="605" spans="1:4" x14ac:dyDescent="0.25">
      <c r="A605" s="52"/>
      <c r="B605" s="52"/>
      <c r="C605" s="52"/>
      <c r="D605" s="52"/>
    </row>
    <row r="606" spans="1:4" x14ac:dyDescent="0.25">
      <c r="A606" s="53"/>
      <c r="B606" s="53"/>
      <c r="C606" s="53"/>
      <c r="D606" s="53"/>
    </row>
    <row r="607" spans="1:4" x14ac:dyDescent="0.25">
      <c r="A607" s="54"/>
      <c r="B607" s="54"/>
      <c r="C607" s="54"/>
      <c r="D607" s="54"/>
    </row>
    <row r="608" spans="1:4" x14ac:dyDescent="0.25">
      <c r="A608" s="55"/>
      <c r="B608" s="55"/>
      <c r="C608" s="55"/>
      <c r="D608" s="55"/>
    </row>
    <row r="609" spans="1:4" x14ac:dyDescent="0.25">
      <c r="A609" s="44"/>
      <c r="B609" s="44"/>
      <c r="C609" s="44"/>
      <c r="D609" s="44"/>
    </row>
    <row r="610" spans="1:4" x14ac:dyDescent="0.25">
      <c r="A610" s="45"/>
      <c r="B610" s="45"/>
      <c r="C610" s="45"/>
      <c r="D610" s="45"/>
    </row>
    <row r="611" spans="1:4" x14ac:dyDescent="0.25">
      <c r="A611" s="46"/>
      <c r="B611" s="46"/>
      <c r="C611" s="46"/>
      <c r="D611" s="46"/>
    </row>
    <row r="612" spans="1:4" x14ac:dyDescent="0.25">
      <c r="A612" s="47"/>
      <c r="B612" s="47"/>
      <c r="C612" s="47"/>
      <c r="D612" s="47"/>
    </row>
    <row r="613" spans="1:4" x14ac:dyDescent="0.25">
      <c r="A613" s="48"/>
      <c r="B613" s="48"/>
      <c r="C613" s="48"/>
      <c r="D613" s="48"/>
    </row>
    <row r="614" spans="1:4" x14ac:dyDescent="0.25">
      <c r="A614" s="49"/>
      <c r="B614" s="49"/>
      <c r="C614" s="49"/>
      <c r="D614" s="49"/>
    </row>
    <row r="615" spans="1:4" x14ac:dyDescent="0.25">
      <c r="A615" s="50"/>
      <c r="B615" s="50"/>
      <c r="C615" s="50"/>
      <c r="D615" s="50"/>
    </row>
    <row r="616" spans="1:4" x14ac:dyDescent="0.25">
      <c r="A616" s="51"/>
      <c r="B616" s="51"/>
      <c r="C616" s="51"/>
      <c r="D616" s="51"/>
    </row>
    <row r="617" spans="1:4" x14ac:dyDescent="0.25">
      <c r="A617" s="52"/>
      <c r="B617" s="52"/>
      <c r="C617" s="52"/>
      <c r="D617" s="52"/>
    </row>
    <row r="618" spans="1:4" x14ac:dyDescent="0.25">
      <c r="A618" s="53"/>
      <c r="B618" s="53"/>
      <c r="C618" s="53"/>
      <c r="D618" s="53"/>
    </row>
    <row r="619" spans="1:4" x14ac:dyDescent="0.25">
      <c r="A619" s="54"/>
      <c r="B619" s="54"/>
      <c r="C619" s="54"/>
      <c r="D619" s="54"/>
    </row>
    <row r="620" spans="1:4" x14ac:dyDescent="0.25">
      <c r="A620" s="55"/>
      <c r="B620" s="55"/>
      <c r="C620" s="55"/>
      <c r="D620" s="55"/>
    </row>
    <row r="621" spans="1:4" x14ac:dyDescent="0.25">
      <c r="A621" s="44"/>
      <c r="B621" s="44"/>
      <c r="C621" s="44"/>
      <c r="D621" s="44"/>
    </row>
    <row r="622" spans="1:4" x14ac:dyDescent="0.25">
      <c r="A622" s="45"/>
      <c r="B622" s="45"/>
      <c r="C622" s="45"/>
      <c r="D622" s="45"/>
    </row>
    <row r="623" spans="1:4" x14ac:dyDescent="0.25">
      <c r="A623" s="46"/>
      <c r="B623" s="46"/>
      <c r="C623" s="46"/>
      <c r="D623" s="46"/>
    </row>
    <row r="624" spans="1:4" x14ac:dyDescent="0.25">
      <c r="A624" s="47"/>
      <c r="B624" s="47"/>
      <c r="C624" s="47"/>
      <c r="D624" s="47"/>
    </row>
    <row r="625" spans="1:4" x14ac:dyDescent="0.25">
      <c r="A625" s="48"/>
      <c r="B625" s="48"/>
      <c r="C625" s="48"/>
      <c r="D625" s="48"/>
    </row>
    <row r="626" spans="1:4" x14ac:dyDescent="0.25">
      <c r="A626" s="49"/>
      <c r="B626" s="49"/>
      <c r="C626" s="49"/>
      <c r="D626" s="49"/>
    </row>
    <row r="627" spans="1:4" x14ac:dyDescent="0.25">
      <c r="A627" s="50"/>
      <c r="B627" s="50"/>
      <c r="C627" s="50"/>
      <c r="D627" s="50"/>
    </row>
    <row r="628" spans="1:4" x14ac:dyDescent="0.25">
      <c r="A628" s="51"/>
      <c r="B628" s="51"/>
      <c r="C628" s="51"/>
      <c r="D628" s="51"/>
    </row>
    <row r="629" spans="1:4" x14ac:dyDescent="0.25">
      <c r="A629" s="52"/>
      <c r="B629" s="52"/>
      <c r="C629" s="52"/>
      <c r="D629" s="52"/>
    </row>
    <row r="630" spans="1:4" x14ac:dyDescent="0.25">
      <c r="A630" s="53"/>
      <c r="B630" s="53"/>
      <c r="C630" s="53"/>
      <c r="D630" s="53"/>
    </row>
    <row r="631" spans="1:4" x14ac:dyDescent="0.25">
      <c r="A631" s="54"/>
      <c r="B631" s="54"/>
      <c r="C631" s="54"/>
      <c r="D631" s="54"/>
    </row>
    <row r="632" spans="1:4" x14ac:dyDescent="0.25">
      <c r="A632" s="55"/>
      <c r="B632" s="55"/>
      <c r="C632" s="55"/>
      <c r="D632" s="55"/>
    </row>
    <row r="633" spans="1:4" x14ac:dyDescent="0.25">
      <c r="A633" s="44"/>
      <c r="B633" s="44"/>
      <c r="C633" s="44"/>
      <c r="D633" s="44"/>
    </row>
    <row r="634" spans="1:4" x14ac:dyDescent="0.25">
      <c r="A634" s="45"/>
      <c r="B634" s="45"/>
      <c r="C634" s="45"/>
      <c r="D634" s="45"/>
    </row>
    <row r="635" spans="1:4" x14ac:dyDescent="0.25">
      <c r="A635" s="46"/>
      <c r="B635" s="46"/>
      <c r="C635" s="46"/>
      <c r="D635" s="46"/>
    </row>
    <row r="636" spans="1:4" x14ac:dyDescent="0.25">
      <c r="A636" s="47"/>
      <c r="B636" s="47"/>
      <c r="C636" s="47"/>
      <c r="D636" s="47"/>
    </row>
    <row r="637" spans="1:4" x14ac:dyDescent="0.25">
      <c r="A637" s="48"/>
      <c r="B637" s="48"/>
      <c r="C637" s="48"/>
      <c r="D637" s="48"/>
    </row>
    <row r="638" spans="1:4" x14ac:dyDescent="0.25">
      <c r="A638" s="49"/>
      <c r="B638" s="49"/>
      <c r="C638" s="49"/>
      <c r="D638" s="49"/>
    </row>
    <row r="639" spans="1:4" x14ac:dyDescent="0.25">
      <c r="A639" s="50"/>
      <c r="B639" s="50"/>
      <c r="C639" s="50"/>
      <c r="D639" s="50"/>
    </row>
    <row r="640" spans="1:4" x14ac:dyDescent="0.25">
      <c r="A640" s="51"/>
      <c r="B640" s="51"/>
      <c r="C640" s="51"/>
      <c r="D640" s="51"/>
    </row>
    <row r="641" spans="1:4" x14ac:dyDescent="0.25">
      <c r="A641" s="52"/>
      <c r="B641" s="52"/>
      <c r="C641" s="52"/>
      <c r="D641" s="52"/>
    </row>
    <row r="642" spans="1:4" x14ac:dyDescent="0.25">
      <c r="A642" s="53"/>
      <c r="B642" s="53"/>
      <c r="C642" s="53"/>
      <c r="D642" s="53"/>
    </row>
    <row r="643" spans="1:4" x14ac:dyDescent="0.25">
      <c r="A643" s="54"/>
      <c r="B643" s="54"/>
      <c r="C643" s="54"/>
      <c r="D643" s="54"/>
    </row>
    <row r="644" spans="1:4" x14ac:dyDescent="0.25">
      <c r="A644" s="55"/>
      <c r="B644" s="55"/>
      <c r="C644" s="55"/>
      <c r="D644" s="55"/>
    </row>
    <row r="645" spans="1:4" x14ac:dyDescent="0.25">
      <c r="A645" s="44"/>
      <c r="B645" s="44"/>
      <c r="C645" s="44"/>
      <c r="D645" s="44"/>
    </row>
    <row r="646" spans="1:4" x14ac:dyDescent="0.25">
      <c r="A646" s="45"/>
      <c r="B646" s="45"/>
      <c r="C646" s="45"/>
      <c r="D646" s="45"/>
    </row>
    <row r="647" spans="1:4" x14ac:dyDescent="0.25">
      <c r="A647" s="46"/>
      <c r="B647" s="46"/>
      <c r="C647" s="46"/>
      <c r="D647" s="46"/>
    </row>
    <row r="648" spans="1:4" x14ac:dyDescent="0.25">
      <c r="A648" s="47"/>
      <c r="B648" s="47"/>
      <c r="C648" s="47"/>
      <c r="D648" s="47"/>
    </row>
    <row r="649" spans="1:4" x14ac:dyDescent="0.25">
      <c r="A649" s="48"/>
      <c r="B649" s="48"/>
      <c r="C649" s="48"/>
      <c r="D649" s="48"/>
    </row>
    <row r="650" spans="1:4" x14ac:dyDescent="0.25">
      <c r="A650" s="49"/>
      <c r="B650" s="49"/>
      <c r="C650" s="49"/>
      <c r="D650" s="49"/>
    </row>
    <row r="651" spans="1:4" x14ac:dyDescent="0.25">
      <c r="A651" s="50"/>
      <c r="B651" s="50"/>
      <c r="C651" s="50"/>
      <c r="D651" s="50"/>
    </row>
    <row r="652" spans="1:4" x14ac:dyDescent="0.25">
      <c r="A652" s="51"/>
      <c r="B652" s="51"/>
      <c r="C652" s="51"/>
      <c r="D652" s="51"/>
    </row>
    <row r="653" spans="1:4" x14ac:dyDescent="0.25">
      <c r="A653" s="52"/>
      <c r="B653" s="52"/>
      <c r="C653" s="52"/>
      <c r="D653" s="52"/>
    </row>
    <row r="654" spans="1:4" x14ac:dyDescent="0.25">
      <c r="A654" s="53"/>
      <c r="B654" s="53"/>
      <c r="C654" s="53"/>
      <c r="D654" s="53"/>
    </row>
    <row r="655" spans="1:4" x14ac:dyDescent="0.25">
      <c r="A655" s="54"/>
      <c r="B655" s="54"/>
      <c r="C655" s="54"/>
      <c r="D655" s="54"/>
    </row>
    <row r="656" spans="1:4" x14ac:dyDescent="0.25">
      <c r="A656" s="55"/>
      <c r="B656" s="55"/>
      <c r="C656" s="55"/>
      <c r="D656" s="55"/>
    </row>
    <row r="657" spans="1:4" x14ac:dyDescent="0.25">
      <c r="A657" s="44"/>
      <c r="B657" s="44"/>
      <c r="C657" s="44"/>
      <c r="D657" s="44"/>
    </row>
    <row r="658" spans="1:4" x14ac:dyDescent="0.25">
      <c r="A658" s="45"/>
      <c r="B658" s="45"/>
      <c r="C658" s="45"/>
      <c r="D658" s="45"/>
    </row>
    <row r="659" spans="1:4" x14ac:dyDescent="0.25">
      <c r="A659" s="46"/>
      <c r="B659" s="46"/>
      <c r="C659" s="46"/>
      <c r="D659" s="46"/>
    </row>
    <row r="660" spans="1:4" x14ac:dyDescent="0.25">
      <c r="A660" s="47"/>
      <c r="B660" s="47"/>
      <c r="C660" s="47"/>
      <c r="D660" s="47"/>
    </row>
    <row r="661" spans="1:4" x14ac:dyDescent="0.25">
      <c r="A661" s="48"/>
      <c r="B661" s="48"/>
      <c r="C661" s="48"/>
      <c r="D661" s="48"/>
    </row>
    <row r="662" spans="1:4" x14ac:dyDescent="0.25">
      <c r="A662" s="49"/>
      <c r="B662" s="49"/>
      <c r="C662" s="49"/>
      <c r="D662" s="49"/>
    </row>
    <row r="663" spans="1:4" x14ac:dyDescent="0.25">
      <c r="A663" s="50"/>
      <c r="B663" s="50"/>
      <c r="C663" s="50"/>
      <c r="D663" s="50"/>
    </row>
    <row r="664" spans="1:4" x14ac:dyDescent="0.25">
      <c r="A664" s="51"/>
      <c r="B664" s="51"/>
      <c r="C664" s="51"/>
      <c r="D664" s="51"/>
    </row>
    <row r="665" spans="1:4" x14ac:dyDescent="0.25">
      <c r="A665" s="52"/>
      <c r="B665" s="52"/>
      <c r="C665" s="52"/>
      <c r="D665" s="52"/>
    </row>
    <row r="666" spans="1:4" x14ac:dyDescent="0.25">
      <c r="A666" s="53"/>
      <c r="B666" s="53"/>
      <c r="C666" s="53"/>
      <c r="D666" s="53"/>
    </row>
    <row r="667" spans="1:4" x14ac:dyDescent="0.25">
      <c r="A667" s="54"/>
      <c r="B667" s="54"/>
      <c r="C667" s="54"/>
      <c r="D667" s="54"/>
    </row>
    <row r="668" spans="1:4" x14ac:dyDescent="0.25">
      <c r="A668" s="55"/>
      <c r="B668" s="55"/>
      <c r="C668" s="55"/>
      <c r="D668" s="55"/>
    </row>
    <row r="669" spans="1:4" x14ac:dyDescent="0.25">
      <c r="A669" s="44"/>
      <c r="B669" s="44"/>
      <c r="C669" s="44"/>
      <c r="D669" s="44"/>
    </row>
    <row r="670" spans="1:4" x14ac:dyDescent="0.25">
      <c r="A670" s="45"/>
      <c r="B670" s="45"/>
      <c r="C670" s="45"/>
      <c r="D670" s="45"/>
    </row>
    <row r="671" spans="1:4" x14ac:dyDescent="0.25">
      <c r="A671" s="46"/>
      <c r="B671" s="46"/>
      <c r="C671" s="46"/>
      <c r="D671" s="46"/>
    </row>
    <row r="672" spans="1:4" x14ac:dyDescent="0.25">
      <c r="A672" s="47"/>
      <c r="B672" s="47"/>
      <c r="C672" s="47"/>
      <c r="D672" s="47"/>
    </row>
    <row r="673" spans="1:4" x14ac:dyDescent="0.25">
      <c r="A673" s="48"/>
      <c r="B673" s="48"/>
      <c r="C673" s="48"/>
      <c r="D673" s="48"/>
    </row>
    <row r="674" spans="1:4" x14ac:dyDescent="0.25">
      <c r="A674" s="49"/>
      <c r="B674" s="49"/>
      <c r="C674" s="49"/>
      <c r="D674" s="49"/>
    </row>
    <row r="675" spans="1:4" x14ac:dyDescent="0.25">
      <c r="A675" s="50"/>
      <c r="B675" s="50"/>
      <c r="C675" s="50"/>
      <c r="D675" s="50"/>
    </row>
    <row r="676" spans="1:4" x14ac:dyDescent="0.25">
      <c r="A676" s="51"/>
      <c r="B676" s="51"/>
      <c r="C676" s="51"/>
      <c r="D676" s="51"/>
    </row>
    <row r="677" spans="1:4" x14ac:dyDescent="0.25">
      <c r="A677" s="52"/>
      <c r="B677" s="52"/>
      <c r="C677" s="52"/>
      <c r="D677" s="52"/>
    </row>
    <row r="678" spans="1:4" x14ac:dyDescent="0.25">
      <c r="A678" s="53"/>
      <c r="B678" s="53"/>
      <c r="C678" s="53"/>
      <c r="D678" s="53"/>
    </row>
    <row r="679" spans="1:4" x14ac:dyDescent="0.25">
      <c r="A679" s="54"/>
      <c r="B679" s="54"/>
      <c r="C679" s="54"/>
      <c r="D679" s="54"/>
    </row>
    <row r="680" spans="1:4" x14ac:dyDescent="0.25">
      <c r="A680" s="55"/>
      <c r="B680" s="55"/>
      <c r="C680" s="55"/>
      <c r="D680" s="55"/>
    </row>
    <row r="681" spans="1:4" x14ac:dyDescent="0.25">
      <c r="A681" s="44"/>
      <c r="B681" s="44"/>
      <c r="C681" s="44"/>
      <c r="D681" s="44"/>
    </row>
    <row r="682" spans="1:4" x14ac:dyDescent="0.25">
      <c r="A682" s="45"/>
      <c r="B682" s="45"/>
      <c r="C682" s="45"/>
      <c r="D682" s="45"/>
    </row>
    <row r="683" spans="1:4" x14ac:dyDescent="0.25">
      <c r="A683" s="46"/>
      <c r="B683" s="46"/>
      <c r="C683" s="46"/>
      <c r="D683" s="46"/>
    </row>
    <row r="684" spans="1:4" x14ac:dyDescent="0.25">
      <c r="A684" s="47"/>
      <c r="B684" s="47"/>
      <c r="C684" s="47"/>
      <c r="D684" s="47"/>
    </row>
    <row r="685" spans="1:4" x14ac:dyDescent="0.25">
      <c r="A685" s="48"/>
      <c r="B685" s="48"/>
      <c r="C685" s="48"/>
      <c r="D685" s="48"/>
    </row>
    <row r="686" spans="1:4" x14ac:dyDescent="0.25">
      <c r="A686" s="49"/>
      <c r="B686" s="49"/>
      <c r="C686" s="49"/>
      <c r="D686" s="49"/>
    </row>
    <row r="687" spans="1:4" x14ac:dyDescent="0.25">
      <c r="A687" s="50"/>
      <c r="B687" s="50"/>
      <c r="C687" s="50"/>
      <c r="D687" s="50"/>
    </row>
    <row r="688" spans="1:4" x14ac:dyDescent="0.25">
      <c r="A688" s="51"/>
      <c r="B688" s="51"/>
      <c r="C688" s="51"/>
      <c r="D688" s="51"/>
    </row>
  </sheetData>
  <mergeCells count="5">
    <mergeCell ref="E1:E3"/>
    <mergeCell ref="C1:C3"/>
    <mergeCell ref="B1:B3"/>
    <mergeCell ref="D1:D3"/>
    <mergeCell ref="A1:A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1</vt:i4>
      </vt:variant>
    </vt:vector>
  </HeadingPairs>
  <TitlesOfParts>
    <vt:vector size="8" baseType="lpstr">
      <vt:lpstr>Rec y Obligaciones</vt:lpstr>
      <vt:lpstr>Fin Gob Fed </vt:lpstr>
      <vt:lpstr>Captación banca</vt:lpstr>
      <vt:lpstr>Fin 1979-1982</vt:lpstr>
      <vt:lpstr>Reservas Int</vt:lpstr>
      <vt:lpstr>Redescuentos</vt:lpstr>
      <vt:lpstr>Inf-Oferta</vt:lpstr>
      <vt:lpstr>'Inf-Oferta'!Área_de_impresión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Sergio Martin</dc:creator>
  <cp:lastModifiedBy>Sergio</cp:lastModifiedBy>
  <cp:lastPrinted>2019-05-16T17:28:53Z</cp:lastPrinted>
  <dcterms:created xsi:type="dcterms:W3CDTF">2017-01-09T18:38:40Z</dcterms:created>
  <dcterms:modified xsi:type="dcterms:W3CDTF">2023-04-27T17:28:19Z</dcterms:modified>
</cp:coreProperties>
</file>